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SO-01 - KN 1233 Zemní práce" sheetId="2" r:id="rId2"/>
    <sheet name="SO-02.1 - KN 1233 Výsadby..." sheetId="3" r:id="rId3"/>
    <sheet name="SO-02.2 - KN 1233 Výsadby..." sheetId="4" r:id="rId4"/>
    <sheet name="SO-02.3 - KN 1233 Výsadby..." sheetId="5" r:id="rId5"/>
    <sheet name="SO-02.4 - KN 1233 Výsadby..." sheetId="6" r:id="rId6"/>
    <sheet name="SO-04.1 - Vegetační dopro..." sheetId="7" r:id="rId7"/>
    <sheet name="SO-04.2 - Vegetační dopro..." sheetId="8" r:id="rId8"/>
    <sheet name="SO-04.3 - Vegetační dopro..." sheetId="9" r:id="rId9"/>
    <sheet name="SO-04.4 - Vegetační dopro..." sheetId="10" r:id="rId10"/>
    <sheet name="VRN - Vedlejší rozpočtové..." sheetId="11" r:id="rId11"/>
    <sheet name="Pokyny pro vyplnění" sheetId="12" r:id="rId12"/>
  </sheets>
  <definedNames>
    <definedName name="_xlnm._FilterDatabase" localSheetId="1" hidden="1">'SO-01 - KN 1233 Zemní práce'!$C$83:$K$119</definedName>
    <definedName name="_xlnm._FilterDatabase" localSheetId="2" hidden="1">'SO-02.1 - KN 1233 Výsadby...'!$C$83:$K$145</definedName>
    <definedName name="_xlnm._FilterDatabase" localSheetId="3" hidden="1">'SO-02.2 - KN 1233 Výsadby...'!$C$83:$K$107</definedName>
    <definedName name="_xlnm._FilterDatabase" localSheetId="4" hidden="1">'SO-02.3 - KN 1233 Výsadby...'!$C$83:$K$107</definedName>
    <definedName name="_xlnm._FilterDatabase" localSheetId="5" hidden="1">'SO-02.4 - KN 1233 Výsadby...'!$C$83:$K$107</definedName>
    <definedName name="_xlnm._FilterDatabase" localSheetId="6" hidden="1">'SO-04.1 - Vegetační dopro...'!$C$81:$K$116</definedName>
    <definedName name="_xlnm._FilterDatabase" localSheetId="7" hidden="1">'SO-04.2 - Vegetační dopro...'!$C$83:$K$101</definedName>
    <definedName name="_xlnm._FilterDatabase" localSheetId="8" hidden="1">'SO-04.3 - Vegetační dopro...'!$C$83:$K$101</definedName>
    <definedName name="_xlnm._FilterDatabase" localSheetId="9" hidden="1">'SO-04.4 - Vegetační dopro...'!$C$83:$K$101</definedName>
    <definedName name="_xlnm._FilterDatabase" localSheetId="10" hidden="1">'VRN - Vedlejší rozpočtové...'!$C$81:$K$93</definedName>
    <definedName name="_xlnm.Print_Titles" localSheetId="0">'Rekapitulace stavby'!$52:$52</definedName>
    <definedName name="_xlnm.Print_Titles" localSheetId="1">'SO-01 - KN 1233 Zemní práce'!$83:$83</definedName>
    <definedName name="_xlnm.Print_Titles" localSheetId="2">'SO-02.1 - KN 1233 Výsadby...'!$83:$83</definedName>
    <definedName name="_xlnm.Print_Titles" localSheetId="3">'SO-02.2 - KN 1233 Výsadby...'!$83:$83</definedName>
    <definedName name="_xlnm.Print_Titles" localSheetId="4">'SO-02.3 - KN 1233 Výsadby...'!$83:$83</definedName>
    <definedName name="_xlnm.Print_Titles" localSheetId="5">'SO-02.4 - KN 1233 Výsadby...'!$83:$83</definedName>
    <definedName name="_xlnm.Print_Titles" localSheetId="6">'SO-04.1 - Vegetační dopro...'!$81:$81</definedName>
    <definedName name="_xlnm.Print_Titles" localSheetId="7">'SO-04.2 - Vegetační dopro...'!$83:$83</definedName>
    <definedName name="_xlnm.Print_Titles" localSheetId="8">'SO-04.3 - Vegetační dopro...'!$83:$83</definedName>
    <definedName name="_xlnm.Print_Titles" localSheetId="9">'SO-04.4 - Vegetační dopro...'!$83:$83</definedName>
    <definedName name="_xlnm.Print_Titles" localSheetId="10">'VRN - Vedlejší rozpočtové...'!$81:$81</definedName>
    <definedName name="_xlnm.Print_Area" localSheetId="11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  <definedName name="_xlnm.Print_Area" localSheetId="1">'SO-01 - KN 1233 Zemní práce'!$C$4:$J$39,'SO-01 - KN 1233 Zemní práce'!$C$45:$J$65,'SO-01 - KN 1233 Zemní práce'!$C$71:$K$119</definedName>
    <definedName name="_xlnm.Print_Area" localSheetId="2">'SO-02.1 - KN 1233 Výsadby...'!$C$4:$J$39,'SO-02.1 - KN 1233 Výsadby...'!$C$45:$J$65,'SO-02.1 - KN 1233 Výsadby...'!$C$71:$K$145</definedName>
    <definedName name="_xlnm.Print_Area" localSheetId="3">'SO-02.2 - KN 1233 Výsadby...'!$C$4:$J$39,'SO-02.2 - KN 1233 Výsadby...'!$C$45:$J$65,'SO-02.2 - KN 1233 Výsadby...'!$C$71:$K$107</definedName>
    <definedName name="_xlnm.Print_Area" localSheetId="4">'SO-02.3 - KN 1233 Výsadby...'!$C$4:$J$39,'SO-02.3 - KN 1233 Výsadby...'!$C$45:$J$65,'SO-02.3 - KN 1233 Výsadby...'!$C$71:$K$107</definedName>
    <definedName name="_xlnm.Print_Area" localSheetId="5">'SO-02.4 - KN 1233 Výsadby...'!$C$4:$J$39,'SO-02.4 - KN 1233 Výsadby...'!$C$45:$J$65,'SO-02.4 - KN 1233 Výsadby...'!$C$71:$K$107</definedName>
    <definedName name="_xlnm.Print_Area" localSheetId="6">'SO-04.1 - Vegetační dopro...'!$C$4:$J$39,'SO-04.1 - Vegetační dopro...'!$C$45:$J$63,'SO-04.1 - Vegetační dopro...'!$C$69:$K$116</definedName>
    <definedName name="_xlnm.Print_Area" localSheetId="7">'SO-04.2 - Vegetační dopro...'!$C$4:$J$39,'SO-04.2 - Vegetační dopro...'!$C$45:$J$65,'SO-04.2 - Vegetační dopro...'!$C$71:$K$101</definedName>
    <definedName name="_xlnm.Print_Area" localSheetId="8">'SO-04.3 - Vegetační dopro...'!$C$4:$J$39,'SO-04.3 - Vegetační dopro...'!$C$45:$J$65,'SO-04.3 - Vegetační dopro...'!$C$71:$K$101</definedName>
    <definedName name="_xlnm.Print_Area" localSheetId="9">'SO-04.4 - Vegetační dopro...'!$C$4:$J$39,'SO-04.4 - Vegetační dopro...'!$C$45:$J$65,'SO-04.4 - Vegetační dopro...'!$C$71:$K$101</definedName>
    <definedName name="_xlnm.Print_Area" localSheetId="10">'VRN - Vedlejší rozpočtové...'!$C$4:$J$39,'VRN - Vedlejší rozpočtové...'!$C$45:$J$63,'VRN - Vedlejší rozpočtové...'!$C$69:$K$93</definedName>
  </definedNames>
  <calcPr calcId="125725"/>
</workbook>
</file>

<file path=xl/calcChain.xml><?xml version="1.0" encoding="utf-8"?>
<calcChain xmlns="http://schemas.openxmlformats.org/spreadsheetml/2006/main">
  <c r="J37" i="11"/>
  <c r="J36"/>
  <c r="AY64" i="1"/>
  <c r="J35" i="11"/>
  <c r="AX64" i="1"/>
  <c r="BI93" i="11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J79"/>
  <c r="F76"/>
  <c r="E74"/>
  <c r="J55"/>
  <c r="F52"/>
  <c r="E50"/>
  <c r="J21"/>
  <c r="E21"/>
  <c r="J78" s="1"/>
  <c r="J20"/>
  <c r="J18"/>
  <c r="E18"/>
  <c r="F79" s="1"/>
  <c r="J17"/>
  <c r="J15"/>
  <c r="E15"/>
  <c r="F78" s="1"/>
  <c r="J14"/>
  <c r="J12"/>
  <c r="J76" s="1"/>
  <c r="E7"/>
  <c r="E72" s="1"/>
  <c r="J37" i="10"/>
  <c r="J36"/>
  <c r="AY63" i="1" s="1"/>
  <c r="J35" i="10"/>
  <c r="AX63" i="1"/>
  <c r="BI101" i="10"/>
  <c r="BH101"/>
  <c r="BG101"/>
  <c r="BF101"/>
  <c r="T101"/>
  <c r="T100" s="1"/>
  <c r="R101"/>
  <c r="R100"/>
  <c r="P101"/>
  <c r="P100" s="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7"/>
  <c r="BH87"/>
  <c r="BG87"/>
  <c r="BF87"/>
  <c r="J34" s="1"/>
  <c r="T87"/>
  <c r="R87"/>
  <c r="P87"/>
  <c r="J81"/>
  <c r="F78"/>
  <c r="E76"/>
  <c r="J55"/>
  <c r="F52"/>
  <c r="E50"/>
  <c r="J21"/>
  <c r="E21"/>
  <c r="J54"/>
  <c r="J20"/>
  <c r="J18"/>
  <c r="E18"/>
  <c r="F55"/>
  <c r="J17"/>
  <c r="J15"/>
  <c r="E15"/>
  <c r="F80"/>
  <c r="J14"/>
  <c r="J12"/>
  <c r="J52"/>
  <c r="E7"/>
  <c r="E74" s="1"/>
  <c r="J37" i="9"/>
  <c r="J36"/>
  <c r="AY62" i="1"/>
  <c r="J35" i="9"/>
  <c r="AX62" i="1" s="1"/>
  <c r="BI101" i="9"/>
  <c r="BH101"/>
  <c r="BG101"/>
  <c r="BF101"/>
  <c r="T101"/>
  <c r="T100"/>
  <c r="R101"/>
  <c r="R100" s="1"/>
  <c r="P101"/>
  <c r="P100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7"/>
  <c r="BH87"/>
  <c r="BG87"/>
  <c r="BF87"/>
  <c r="T87"/>
  <c r="R87"/>
  <c r="P87"/>
  <c r="J81"/>
  <c r="F78"/>
  <c r="E76"/>
  <c r="J55"/>
  <c r="F52"/>
  <c r="E50"/>
  <c r="J21"/>
  <c r="E21"/>
  <c r="J80" s="1"/>
  <c r="J20"/>
  <c r="J18"/>
  <c r="E18"/>
  <c r="F55" s="1"/>
  <c r="J17"/>
  <c r="J15"/>
  <c r="E15"/>
  <c r="F80" s="1"/>
  <c r="J14"/>
  <c r="J12"/>
  <c r="J52" s="1"/>
  <c r="E7"/>
  <c r="E48"/>
  <c r="J37" i="8"/>
  <c r="J36"/>
  <c r="AY61" i="1" s="1"/>
  <c r="J35" i="8"/>
  <c r="AX61" i="1"/>
  <c r="BI101" i="8"/>
  <c r="BH101"/>
  <c r="BG101"/>
  <c r="BF101"/>
  <c r="T101"/>
  <c r="T100" s="1"/>
  <c r="R101"/>
  <c r="R100"/>
  <c r="P101"/>
  <c r="P100" s="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J81"/>
  <c r="F78"/>
  <c r="E76"/>
  <c r="J55"/>
  <c r="F52"/>
  <c r="E50"/>
  <c r="J21"/>
  <c r="E21"/>
  <c r="J54"/>
  <c r="J20"/>
  <c r="J18"/>
  <c r="E18"/>
  <c r="F81"/>
  <c r="J17"/>
  <c r="J15"/>
  <c r="E15"/>
  <c r="F54"/>
  <c r="J14"/>
  <c r="J12"/>
  <c r="J78" s="1"/>
  <c r="E7"/>
  <c r="E74" s="1"/>
  <c r="J37" i="7"/>
  <c r="J36"/>
  <c r="AY60" i="1"/>
  <c r="J35" i="7"/>
  <c r="AX60" i="1" s="1"/>
  <c r="BI116" i="7"/>
  <c r="BH116"/>
  <c r="BG116"/>
  <c r="BF116"/>
  <c r="T116"/>
  <c r="T115"/>
  <c r="R116"/>
  <c r="R115" s="1"/>
  <c r="P116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F76"/>
  <c r="E74"/>
  <c r="J55"/>
  <c r="F52"/>
  <c r="E50"/>
  <c r="J21"/>
  <c r="E21"/>
  <c r="J78"/>
  <c r="J20"/>
  <c r="J18"/>
  <c r="E18"/>
  <c r="F79"/>
  <c r="J17"/>
  <c r="J15"/>
  <c r="E15"/>
  <c r="F78"/>
  <c r="J14"/>
  <c r="J12"/>
  <c r="J76"/>
  <c r="E7"/>
  <c r="E72" s="1"/>
  <c r="J37" i="6"/>
  <c r="J36"/>
  <c r="AY59" i="1"/>
  <c r="J35" i="6"/>
  <c r="AX59" i="1" s="1"/>
  <c r="BI107" i="6"/>
  <c r="BH107"/>
  <c r="BG107"/>
  <c r="BF107"/>
  <c r="T107"/>
  <c r="T106"/>
  <c r="R107"/>
  <c r="R106" s="1"/>
  <c r="P107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F78"/>
  <c r="E76"/>
  <c r="J55"/>
  <c r="F52"/>
  <c r="E50"/>
  <c r="J21"/>
  <c r="E21"/>
  <c r="J80" s="1"/>
  <c r="J20"/>
  <c r="J18"/>
  <c r="E18"/>
  <c r="F81" s="1"/>
  <c r="J17"/>
  <c r="J15"/>
  <c r="E15"/>
  <c r="F54" s="1"/>
  <c r="J14"/>
  <c r="J12"/>
  <c r="J78" s="1"/>
  <c r="E7"/>
  <c r="E74"/>
  <c r="J37" i="5"/>
  <c r="J36"/>
  <c r="AY58" i="1" s="1"/>
  <c r="J35" i="5"/>
  <c r="AX58" i="1" s="1"/>
  <c r="BI107" i="5"/>
  <c r="BH107"/>
  <c r="BG107"/>
  <c r="BF107"/>
  <c r="T107"/>
  <c r="T106" s="1"/>
  <c r="R107"/>
  <c r="R106" s="1"/>
  <c r="P107"/>
  <c r="P106" s="1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F78"/>
  <c r="E76"/>
  <c r="J55"/>
  <c r="F52"/>
  <c r="E50"/>
  <c r="J21"/>
  <c r="E21"/>
  <c r="J54" s="1"/>
  <c r="J20"/>
  <c r="J18"/>
  <c r="E18"/>
  <c r="F81" s="1"/>
  <c r="J17"/>
  <c r="J15"/>
  <c r="E15"/>
  <c r="F54" s="1"/>
  <c r="J14"/>
  <c r="J12"/>
  <c r="J78" s="1"/>
  <c r="E7"/>
  <c r="E74"/>
  <c r="J37" i="4"/>
  <c r="J36"/>
  <c r="AY57" i="1" s="1"/>
  <c r="J35" i="4"/>
  <c r="AX57" i="1"/>
  <c r="BI107" i="4"/>
  <c r="BH107"/>
  <c r="BG107"/>
  <c r="BF107"/>
  <c r="T107"/>
  <c r="T106" s="1"/>
  <c r="R107"/>
  <c r="R106"/>
  <c r="P107"/>
  <c r="P106" s="1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F78"/>
  <c r="E76"/>
  <c r="J55"/>
  <c r="F52"/>
  <c r="E50"/>
  <c r="J21"/>
  <c r="E21"/>
  <c r="J80" s="1"/>
  <c r="J20"/>
  <c r="J18"/>
  <c r="E18"/>
  <c r="F55" s="1"/>
  <c r="J17"/>
  <c r="J15"/>
  <c r="E15"/>
  <c r="F80" s="1"/>
  <c r="J14"/>
  <c r="J12"/>
  <c r="J78"/>
  <c r="E7"/>
  <c r="E48" s="1"/>
  <c r="J37" i="3"/>
  <c r="J36"/>
  <c r="AY56" i="1" s="1"/>
  <c r="J35" i="3"/>
  <c r="AX56" i="1"/>
  <c r="BI145" i="3"/>
  <c r="BH145"/>
  <c r="BG145"/>
  <c r="BF145"/>
  <c r="T145"/>
  <c r="T144" s="1"/>
  <c r="R145"/>
  <c r="R144"/>
  <c r="P145"/>
  <c r="P144" s="1"/>
  <c r="BI141"/>
  <c r="BH141"/>
  <c r="BG141"/>
  <c r="BF141"/>
  <c r="T141"/>
  <c r="T140"/>
  <c r="T139"/>
  <c r="R141"/>
  <c r="R140" s="1"/>
  <c r="R139" s="1"/>
  <c r="P141"/>
  <c r="P140" s="1"/>
  <c r="P139" s="1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1"/>
  <c r="BH111"/>
  <c r="BG111"/>
  <c r="BF111"/>
  <c r="T111"/>
  <c r="R111"/>
  <c r="P111"/>
  <c r="BI110"/>
  <c r="BH110"/>
  <c r="BG110"/>
  <c r="BF110"/>
  <c r="T110"/>
  <c r="R110"/>
  <c r="P110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F78"/>
  <c r="E76"/>
  <c r="J55"/>
  <c r="F52"/>
  <c r="E50"/>
  <c r="J21"/>
  <c r="E21"/>
  <c r="J80" s="1"/>
  <c r="J20"/>
  <c r="J18"/>
  <c r="E18"/>
  <c r="F81" s="1"/>
  <c r="J17"/>
  <c r="J15"/>
  <c r="E15"/>
  <c r="F80" s="1"/>
  <c r="J14"/>
  <c r="J12"/>
  <c r="J78" s="1"/>
  <c r="E7"/>
  <c r="E74"/>
  <c r="J37" i="2"/>
  <c r="J36"/>
  <c r="AY55" i="1" s="1"/>
  <c r="J35" i="2"/>
  <c r="AX55" i="1"/>
  <c r="BI118" i="2"/>
  <c r="BH118"/>
  <c r="BG118"/>
  <c r="BF118"/>
  <c r="T118"/>
  <c r="T117" s="1"/>
  <c r="R118"/>
  <c r="R117"/>
  <c r="P118"/>
  <c r="P117" s="1"/>
  <c r="BI115"/>
  <c r="BH115"/>
  <c r="BG115"/>
  <c r="BF115"/>
  <c r="T115"/>
  <c r="T114"/>
  <c r="T113" s="1"/>
  <c r="R115"/>
  <c r="R114"/>
  <c r="R113"/>
  <c r="P115"/>
  <c r="P114" s="1"/>
  <c r="P113" s="1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F78"/>
  <c r="E76"/>
  <c r="J55"/>
  <c r="F52"/>
  <c r="E50"/>
  <c r="J21"/>
  <c r="E21"/>
  <c r="J54"/>
  <c r="J20"/>
  <c r="J18"/>
  <c r="E18"/>
  <c r="F81"/>
  <c r="J17"/>
  <c r="J15"/>
  <c r="E15"/>
  <c r="F80"/>
  <c r="J14"/>
  <c r="J12"/>
  <c r="J78"/>
  <c r="E7"/>
  <c r="E74" s="1"/>
  <c r="L50" i="1"/>
  <c r="AM50"/>
  <c r="AM49"/>
  <c r="L49"/>
  <c r="AM47"/>
  <c r="L47"/>
  <c r="L45"/>
  <c r="L44"/>
  <c r="BK90" i="11"/>
  <c r="J99" i="10"/>
  <c r="J87"/>
  <c r="J99" i="9"/>
  <c r="BK92"/>
  <c r="BK90" i="8"/>
  <c r="J113" i="7"/>
  <c r="J110"/>
  <c r="BK103"/>
  <c r="J99"/>
  <c r="BK94"/>
  <c r="BK89"/>
  <c r="J85"/>
  <c r="BK105" i="6"/>
  <c r="J96"/>
  <c r="BK105" i="5"/>
  <c r="J103"/>
  <c r="J93"/>
  <c r="BK89"/>
  <c r="J104" i="4"/>
  <c r="BK101"/>
  <c r="BK95"/>
  <c r="J89"/>
  <c r="J145" i="3"/>
  <c r="J135"/>
  <c r="J129"/>
  <c r="J126"/>
  <c r="J123"/>
  <c r="J118"/>
  <c r="J111"/>
  <c r="BK102"/>
  <c r="BK100"/>
  <c r="J98"/>
  <c r="J95"/>
  <c r="BK90"/>
  <c r="BK87"/>
  <c r="J115" i="2"/>
  <c r="J111"/>
  <c r="J99"/>
  <c r="J87"/>
  <c r="J90" i="11"/>
  <c r="J87"/>
  <c r="J85"/>
  <c r="BK93"/>
  <c r="J101" i="10"/>
  <c r="J98"/>
  <c r="BK92"/>
  <c r="J91"/>
  <c r="J94" i="9"/>
  <c r="J92"/>
  <c r="BK87"/>
  <c r="J101" i="8"/>
  <c r="BK99"/>
  <c r="J98"/>
  <c r="BK94"/>
  <c r="BK92"/>
  <c r="J91"/>
  <c r="BK113" i="7"/>
  <c r="J111"/>
  <c r="BK100"/>
  <c r="J100" i="6"/>
  <c r="J92"/>
  <c r="J87"/>
  <c r="BK104" i="5"/>
  <c r="J95"/>
  <c r="J105" i="4"/>
  <c r="J93"/>
  <c r="J108" i="2"/>
  <c r="J104"/>
  <c r="BK95"/>
  <c r="J94"/>
  <c r="BK92"/>
  <c r="J90"/>
  <c r="BK92" i="11"/>
  <c r="BK85"/>
  <c r="BK101" i="10"/>
  <c r="BK99"/>
  <c r="BK98"/>
  <c r="BK94"/>
  <c r="J94"/>
  <c r="J92"/>
  <c r="BK88"/>
  <c r="BK87"/>
  <c r="BK99" i="9"/>
  <c r="J98"/>
  <c r="BK91"/>
  <c r="BK88"/>
  <c r="BK101" i="8"/>
  <c r="BK98"/>
  <c r="J92"/>
  <c r="J90"/>
  <c r="J116" i="7"/>
  <c r="BK111"/>
  <c r="BK108"/>
  <c r="J106"/>
  <c r="J103"/>
  <c r="J102"/>
  <c r="J95"/>
  <c r="BK90"/>
  <c r="J87"/>
  <c r="BK107" i="6"/>
  <c r="BK104"/>
  <c r="BK100"/>
  <c r="BK95"/>
  <c r="BK92"/>
  <c r="BK87"/>
  <c r="J105" i="5"/>
  <c r="BK100"/>
  <c r="BK95"/>
  <c r="BK92"/>
  <c r="BK87"/>
  <c r="BK105" i="4"/>
  <c r="J101"/>
  <c r="J95"/>
  <c r="BK92"/>
  <c r="BK87"/>
  <c r="J141" i="3"/>
  <c r="BK134"/>
  <c r="J130"/>
  <c r="BK127"/>
  <c r="BK124"/>
  <c r="BK121"/>
  <c r="J120"/>
  <c r="J117"/>
  <c r="BK110"/>
  <c r="BK103"/>
  <c r="BK101"/>
  <c r="BK99"/>
  <c r="BK96"/>
  <c r="BK93"/>
  <c r="J118" i="2"/>
  <c r="J112"/>
  <c r="BK108"/>
  <c r="BK101"/>
  <c r="BK94"/>
  <c r="BK90"/>
  <c r="BK87"/>
  <c r="AS54" i="1"/>
  <c r="J93" i="11"/>
  <c r="BK91" i="10"/>
  <c r="J88"/>
  <c r="J101" i="9"/>
  <c r="BK98"/>
  <c r="J88"/>
  <c r="J87" i="8"/>
  <c r="J112" i="7"/>
  <c r="J108"/>
  <c r="J100"/>
  <c r="BK95"/>
  <c r="J90"/>
  <c r="BK87"/>
  <c r="J107" i="6"/>
  <c r="J104"/>
  <c r="J95"/>
  <c r="J104" i="5"/>
  <c r="J100"/>
  <c r="J92"/>
  <c r="J87"/>
  <c r="BK103" i="4"/>
  <c r="J96"/>
  <c r="J92"/>
  <c r="J87"/>
  <c r="BK141" i="3"/>
  <c r="BK130"/>
  <c r="J127"/>
  <c r="J124"/>
  <c r="J121"/>
  <c r="BK117"/>
  <c r="J103"/>
  <c r="J101"/>
  <c r="J99"/>
  <c r="J96"/>
  <c r="J93"/>
  <c r="J90"/>
  <c r="BK118" i="2"/>
  <c r="BK112"/>
  <c r="J101"/>
  <c r="BK88"/>
  <c r="J92" i="11"/>
  <c r="BK87"/>
  <c r="BK116" i="7"/>
  <c r="J105"/>
  <c r="BK103" i="6"/>
  <c r="J93"/>
  <c r="BK89"/>
  <c r="BK107" i="5"/>
  <c r="J96"/>
  <c r="J107" i="4"/>
  <c r="J103"/>
  <c r="F34" i="3"/>
  <c r="BK101" i="9"/>
  <c r="BK94"/>
  <c r="J91"/>
  <c r="J87"/>
  <c r="J99" i="8"/>
  <c r="J94"/>
  <c r="BK91"/>
  <c r="BK87"/>
  <c r="BK112" i="7"/>
  <c r="BK110"/>
  <c r="BK106"/>
  <c r="BK105"/>
  <c r="BK102"/>
  <c r="BK99"/>
  <c r="J94"/>
  <c r="J89"/>
  <c r="BK85"/>
  <c r="J105" i="6"/>
  <c r="J103"/>
  <c r="BK96"/>
  <c r="BK93"/>
  <c r="J89"/>
  <c r="J107" i="5"/>
  <c r="BK103"/>
  <c r="BK96"/>
  <c r="BK93"/>
  <c r="J89"/>
  <c r="BK107" i="4"/>
  <c r="BK104"/>
  <c r="BK96"/>
  <c r="BK93"/>
  <c r="BK89"/>
  <c r="BK145" i="3"/>
  <c r="BK135"/>
  <c r="J134"/>
  <c r="BK129"/>
  <c r="BK126"/>
  <c r="BK123"/>
  <c r="BK120"/>
  <c r="BK118"/>
  <c r="BK111"/>
  <c r="J110"/>
  <c r="J102"/>
  <c r="J100"/>
  <c r="BK98"/>
  <c r="BK95"/>
  <c r="J87"/>
  <c r="BK115" i="2"/>
  <c r="BK111"/>
  <c r="BK104"/>
  <c r="BK99"/>
  <c r="J95"/>
  <c r="J92"/>
  <c r="J88"/>
  <c r="P86" l="1"/>
  <c r="P85" s="1"/>
  <c r="P84" s="1"/>
  <c r="AU55" i="1" s="1"/>
  <c r="T86" i="2"/>
  <c r="T85" s="1"/>
  <c r="T84" s="1"/>
  <c r="BK86" i="3"/>
  <c r="T86"/>
  <c r="T85" s="1"/>
  <c r="T84" s="1"/>
  <c r="BK86" i="4"/>
  <c r="T86"/>
  <c r="BK100"/>
  <c r="BK99" s="1"/>
  <c r="J99" s="1"/>
  <c r="J62" s="1"/>
  <c r="P100"/>
  <c r="P99" s="1"/>
  <c r="P85" s="1"/>
  <c r="P84" s="1"/>
  <c r="AU57" i="1" s="1"/>
  <c r="BK86" i="5"/>
  <c r="R86"/>
  <c r="BK99"/>
  <c r="J99" s="1"/>
  <c r="J63" s="1"/>
  <c r="R99"/>
  <c r="R98" s="1"/>
  <c r="BK86" i="6"/>
  <c r="J86"/>
  <c r="J61"/>
  <c r="T86"/>
  <c r="BK99"/>
  <c r="BK98"/>
  <c r="J98"/>
  <c r="J62" s="1"/>
  <c r="P99"/>
  <c r="P98"/>
  <c r="BK84" i="7"/>
  <c r="J84" s="1"/>
  <c r="J61" s="1"/>
  <c r="BK86" i="8"/>
  <c r="J86"/>
  <c r="J61" s="1"/>
  <c r="T86"/>
  <c r="BK97"/>
  <c r="BK96"/>
  <c r="J96" s="1"/>
  <c r="J62" s="1"/>
  <c r="T97"/>
  <c r="T96"/>
  <c r="P86" i="9"/>
  <c r="BK97"/>
  <c r="J97"/>
  <c r="J63"/>
  <c r="R97"/>
  <c r="R96" s="1"/>
  <c r="R85" s="1"/>
  <c r="R84" s="1"/>
  <c r="BK86" i="10"/>
  <c r="J86"/>
  <c r="J61" s="1"/>
  <c r="T86"/>
  <c r="P97"/>
  <c r="P96"/>
  <c r="R97"/>
  <c r="R96" s="1"/>
  <c r="P86" i="3"/>
  <c r="P85"/>
  <c r="P84" s="1"/>
  <c r="AU56" i="1" s="1"/>
  <c r="P86" i="4"/>
  <c r="T100"/>
  <c r="T99"/>
  <c r="P86" i="5"/>
  <c r="P99"/>
  <c r="P98"/>
  <c r="R86" i="6"/>
  <c r="T99"/>
  <c r="T98" s="1"/>
  <c r="P84" i="7"/>
  <c r="P83"/>
  <c r="P82" s="1"/>
  <c r="AU60" i="1" s="1"/>
  <c r="R84" i="7"/>
  <c r="R83"/>
  <c r="R82" s="1"/>
  <c r="R86" i="8"/>
  <c r="P97"/>
  <c r="P96"/>
  <c r="P85" s="1"/>
  <c r="P84" s="1"/>
  <c r="AU61" i="1" s="1"/>
  <c r="T86" i="9"/>
  <c r="P97"/>
  <c r="P96"/>
  <c r="P86" i="10"/>
  <c r="P85" s="1"/>
  <c r="P84" s="1"/>
  <c r="AU63" i="1" s="1"/>
  <c r="P89" i="11"/>
  <c r="BK84"/>
  <c r="J84" s="1"/>
  <c r="J61" s="1"/>
  <c r="R84"/>
  <c r="R89"/>
  <c r="BK86" i="2"/>
  <c r="J86"/>
  <c r="J61"/>
  <c r="R86"/>
  <c r="R85" s="1"/>
  <c r="R84" s="1"/>
  <c r="R86" i="3"/>
  <c r="R85" s="1"/>
  <c r="R84" s="1"/>
  <c r="R86" i="4"/>
  <c r="R100"/>
  <c r="R99" s="1"/>
  <c r="T86" i="5"/>
  <c r="T99"/>
  <c r="T98"/>
  <c r="P86" i="6"/>
  <c r="P85" s="1"/>
  <c r="P84" s="1"/>
  <c r="AU59" i="1" s="1"/>
  <c r="R99" i="6"/>
  <c r="R98" s="1"/>
  <c r="T84" i="7"/>
  <c r="T83"/>
  <c r="T82" s="1"/>
  <c r="P86" i="8"/>
  <c r="R97"/>
  <c r="R96"/>
  <c r="BK86" i="9"/>
  <c r="J86" s="1"/>
  <c r="J61" s="1"/>
  <c r="R86"/>
  <c r="T97"/>
  <c r="T96"/>
  <c r="R86" i="10"/>
  <c r="BK97"/>
  <c r="J97"/>
  <c r="J63" s="1"/>
  <c r="T97"/>
  <c r="T96"/>
  <c r="P84" i="11"/>
  <c r="P83" s="1"/>
  <c r="P82" s="1"/>
  <c r="AU64" i="1" s="1"/>
  <c r="T84" i="11"/>
  <c r="BK89"/>
  <c r="J89" s="1"/>
  <c r="J62" s="1"/>
  <c r="T89"/>
  <c r="J52" i="2"/>
  <c r="F55"/>
  <c r="J80"/>
  <c r="BE95"/>
  <c r="BE111"/>
  <c r="BE112"/>
  <c r="BE115"/>
  <c r="BK114"/>
  <c r="J114" s="1"/>
  <c r="J63" s="1"/>
  <c r="E48" i="3"/>
  <c r="J52"/>
  <c r="F54"/>
  <c r="J54"/>
  <c r="F55"/>
  <c r="BE90"/>
  <c r="BE93"/>
  <c r="BE95"/>
  <c r="BE96"/>
  <c r="BE101"/>
  <c r="BE103"/>
  <c r="BE118"/>
  <c r="BE121"/>
  <c r="BE127"/>
  <c r="BE130"/>
  <c r="BE141"/>
  <c r="BE145"/>
  <c r="BA56" i="1"/>
  <c r="BK140" i="3"/>
  <c r="J140" s="1"/>
  <c r="J63" s="1"/>
  <c r="J52" i="4"/>
  <c r="J54"/>
  <c r="E74"/>
  <c r="BE87"/>
  <c r="BE89"/>
  <c r="BE95"/>
  <c r="BE101"/>
  <c r="BE103"/>
  <c r="BE105"/>
  <c r="E48" i="5"/>
  <c r="J52"/>
  <c r="F55"/>
  <c r="F80"/>
  <c r="BE95"/>
  <c r="BE104"/>
  <c r="BE105"/>
  <c r="BE107"/>
  <c r="E48" i="6"/>
  <c r="J52"/>
  <c r="J54"/>
  <c r="F55"/>
  <c r="F80"/>
  <c r="BE89"/>
  <c r="BE92"/>
  <c r="BE93"/>
  <c r="BE105"/>
  <c r="F54" i="7"/>
  <c r="F55"/>
  <c r="BE89"/>
  <c r="BE94"/>
  <c r="BE99"/>
  <c r="BE100"/>
  <c r="BE102"/>
  <c r="BE108"/>
  <c r="BE110"/>
  <c r="BE112"/>
  <c r="BE113"/>
  <c r="BE116"/>
  <c r="E48" i="8"/>
  <c r="J52"/>
  <c r="F55"/>
  <c r="J80"/>
  <c r="BE90"/>
  <c r="BE94"/>
  <c r="BE98"/>
  <c r="F54" i="9"/>
  <c r="J54"/>
  <c r="BE92"/>
  <c r="BE99"/>
  <c r="BE101"/>
  <c r="BK100"/>
  <c r="J100"/>
  <c r="J64"/>
  <c r="E48" i="10"/>
  <c r="F54"/>
  <c r="J78"/>
  <c r="F81"/>
  <c r="BE88"/>
  <c r="BE94"/>
  <c r="BE98"/>
  <c r="BE85" i="11"/>
  <c r="BE92"/>
  <c r="BE93"/>
  <c r="E48" i="2"/>
  <c r="BE87"/>
  <c r="BE88"/>
  <c r="BE99"/>
  <c r="BE108"/>
  <c r="BE118"/>
  <c r="F54" i="4"/>
  <c r="F81"/>
  <c r="BE92"/>
  <c r="BE93"/>
  <c r="BE96"/>
  <c r="J80" i="5"/>
  <c r="BE87"/>
  <c r="BE89"/>
  <c r="BE92"/>
  <c r="BE100"/>
  <c r="BK106"/>
  <c r="J106"/>
  <c r="J64" s="1"/>
  <c r="BE95" i="6"/>
  <c r="BE96"/>
  <c r="BE104"/>
  <c r="BE107"/>
  <c r="E48" i="7"/>
  <c r="J52"/>
  <c r="BE85"/>
  <c r="BE87"/>
  <c r="BE90"/>
  <c r="BE95"/>
  <c r="BE103"/>
  <c r="BE106"/>
  <c r="BK115"/>
  <c r="J115"/>
  <c r="J62"/>
  <c r="F80" i="8"/>
  <c r="BE87"/>
  <c r="E74" i="9"/>
  <c r="J78"/>
  <c r="F81"/>
  <c r="BE88"/>
  <c r="BE94"/>
  <c r="BE98"/>
  <c r="J80" i="10"/>
  <c r="BE87"/>
  <c r="BE99"/>
  <c r="BE101"/>
  <c r="BE87" i="11"/>
  <c r="F54" i="2"/>
  <c r="BE90"/>
  <c r="BE92"/>
  <c r="BE94"/>
  <c r="BE101"/>
  <c r="BE104"/>
  <c r="BK117"/>
  <c r="J117" s="1"/>
  <c r="J64" s="1"/>
  <c r="BE87" i="3"/>
  <c r="BE98"/>
  <c r="BE99"/>
  <c r="BE100"/>
  <c r="BE102"/>
  <c r="BE110"/>
  <c r="BE111"/>
  <c r="BE117"/>
  <c r="BE120"/>
  <c r="BE123"/>
  <c r="BE124"/>
  <c r="BE126"/>
  <c r="BE129"/>
  <c r="BE134"/>
  <c r="BE135"/>
  <c r="BK144"/>
  <c r="J144"/>
  <c r="J64"/>
  <c r="BE104" i="4"/>
  <c r="BE107"/>
  <c r="BK106"/>
  <c r="J106"/>
  <c r="J64" s="1"/>
  <c r="BE93" i="5"/>
  <c r="BE96"/>
  <c r="BE103"/>
  <c r="BE87" i="6"/>
  <c r="BE100"/>
  <c r="BE103"/>
  <c r="BK106"/>
  <c r="J106" s="1"/>
  <c r="J64" s="1"/>
  <c r="J54" i="7"/>
  <c r="BE105"/>
  <c r="BE111"/>
  <c r="BE91" i="8"/>
  <c r="BE92"/>
  <c r="BE99"/>
  <c r="BE101"/>
  <c r="BK100"/>
  <c r="J100"/>
  <c r="J64"/>
  <c r="BE87" i="9"/>
  <c r="BE91"/>
  <c r="BE91" i="10"/>
  <c r="BE92"/>
  <c r="AW63" i="1"/>
  <c r="BK100" i="10"/>
  <c r="J100"/>
  <c r="J64"/>
  <c r="E48" i="11"/>
  <c r="J52"/>
  <c r="F54"/>
  <c r="J54"/>
  <c r="F55"/>
  <c r="BE90"/>
  <c r="F34" i="2"/>
  <c r="BA55" i="1"/>
  <c r="J34" i="3"/>
  <c r="AW56" i="1" s="1"/>
  <c r="J34" i="4"/>
  <c r="AW57" i="1"/>
  <c r="F37" i="4"/>
  <c r="BD57" i="1" s="1"/>
  <c r="J34" i="7"/>
  <c r="AW60" i="1"/>
  <c r="J34" i="9"/>
  <c r="AW62" i="1" s="1"/>
  <c r="F36" i="11"/>
  <c r="BC64" i="1"/>
  <c r="F35" i="2"/>
  <c r="BB55" i="1" s="1"/>
  <c r="F35" i="8"/>
  <c r="BB61" i="1"/>
  <c r="F34" i="4"/>
  <c r="BA57" i="1" s="1"/>
  <c r="F36" i="5"/>
  <c r="BC58" i="1"/>
  <c r="F36" i="7"/>
  <c r="BC60" i="1" s="1"/>
  <c r="J34" i="2"/>
  <c r="AW55" i="1"/>
  <c r="F35" i="7"/>
  <c r="BB60" i="1" s="1"/>
  <c r="F36" i="9"/>
  <c r="BC62" i="1"/>
  <c r="F34" i="5"/>
  <c r="BA58" i="1" s="1"/>
  <c r="F35" i="6"/>
  <c r="BB59" i="1"/>
  <c r="F34" i="7"/>
  <c r="BA60" i="1" s="1"/>
  <c r="F36" i="4"/>
  <c r="BC57" i="1"/>
  <c r="F34" i="9"/>
  <c r="BA62" i="1" s="1"/>
  <c r="F37" i="9"/>
  <c r="BD62" i="1"/>
  <c r="F34" i="11"/>
  <c r="BA64" i="1" s="1"/>
  <c r="J34" i="11"/>
  <c r="AW64" i="1"/>
  <c r="F36" i="2"/>
  <c r="BC55" i="1" s="1"/>
  <c r="F36" i="8"/>
  <c r="BC61" i="1"/>
  <c r="F37" i="2"/>
  <c r="BD55" i="1" s="1"/>
  <c r="F36" i="3"/>
  <c r="BC56" i="1"/>
  <c r="J34" i="5"/>
  <c r="AW58" i="1" s="1"/>
  <c r="F37" i="5"/>
  <c r="BD58" i="1"/>
  <c r="J34" i="6"/>
  <c r="AW59" i="1" s="1"/>
  <c r="J34" i="8"/>
  <c r="AW61" i="1"/>
  <c r="F37" i="8"/>
  <c r="BD61" i="1" s="1"/>
  <c r="F36" i="10"/>
  <c r="BC63" i="1"/>
  <c r="F37" i="7"/>
  <c r="BD60" i="1" s="1"/>
  <c r="F37" i="3"/>
  <c r="BD56" i="1"/>
  <c r="F34" i="6"/>
  <c r="BA59" i="1" s="1"/>
  <c r="F35" i="9"/>
  <c r="BB62" i="1"/>
  <c r="F37" i="10"/>
  <c r="BD63" i="1" s="1"/>
  <c r="F36" i="6"/>
  <c r="BC59" i="1"/>
  <c r="F34" i="8"/>
  <c r="BA61" i="1" s="1"/>
  <c r="F37" i="11"/>
  <c r="BD64" i="1"/>
  <c r="F35" i="3"/>
  <c r="BB56" i="1" s="1"/>
  <c r="F35" i="4"/>
  <c r="BB57" i="1"/>
  <c r="F35" i="5"/>
  <c r="BB58" i="1" s="1"/>
  <c r="F34" i="10"/>
  <c r="BA63" i="1"/>
  <c r="F35" i="10"/>
  <c r="BB63" i="1" s="1"/>
  <c r="F35" i="11"/>
  <c r="BB64" i="1"/>
  <c r="F37" i="6"/>
  <c r="BD59" i="1" s="1"/>
  <c r="R85" i="10" l="1"/>
  <c r="R84" s="1"/>
  <c r="T85" i="5"/>
  <c r="T84" s="1"/>
  <c r="T83" i="11"/>
  <c r="T82"/>
  <c r="R83"/>
  <c r="R82" s="1"/>
  <c r="T85" i="9"/>
  <c r="T84"/>
  <c r="R85" i="6"/>
  <c r="R84" s="1"/>
  <c r="P85" i="5"/>
  <c r="P84"/>
  <c r="AU58" i="1" s="1"/>
  <c r="R85" i="4"/>
  <c r="R84"/>
  <c r="R85" i="8"/>
  <c r="R84" s="1"/>
  <c r="T85" i="10"/>
  <c r="T84"/>
  <c r="P85" i="9"/>
  <c r="P84" s="1"/>
  <c r="AU62" i="1" s="1"/>
  <c r="T85" i="8"/>
  <c r="T84"/>
  <c r="T85" i="6"/>
  <c r="T84" s="1"/>
  <c r="R85" i="5"/>
  <c r="R84"/>
  <c r="T85" i="4"/>
  <c r="T84" s="1"/>
  <c r="BK85"/>
  <c r="BK84"/>
  <c r="J84" s="1"/>
  <c r="J30" s="1"/>
  <c r="AG57" i="1" s="1"/>
  <c r="BK113" i="2"/>
  <c r="J113"/>
  <c r="J62"/>
  <c r="J86" i="3"/>
  <c r="J61" s="1"/>
  <c r="BK139"/>
  <c r="J139"/>
  <c r="J62" s="1"/>
  <c r="J86" i="4"/>
  <c r="J61"/>
  <c r="J100"/>
  <c r="J63" s="1"/>
  <c r="J86" i="5"/>
  <c r="J61"/>
  <c r="BK98"/>
  <c r="J98" s="1"/>
  <c r="J62" s="1"/>
  <c r="BK85" i="6"/>
  <c r="J85"/>
  <c r="J60" s="1"/>
  <c r="J99"/>
  <c r="J63"/>
  <c r="BK85" i="8"/>
  <c r="J85" s="1"/>
  <c r="J60" s="1"/>
  <c r="J97"/>
  <c r="J63"/>
  <c r="BK96" i="9"/>
  <c r="J96" s="1"/>
  <c r="J62" s="1"/>
  <c r="BK83" i="11"/>
  <c r="BK82" s="1"/>
  <c r="J82" s="1"/>
  <c r="J59" s="1"/>
  <c r="BK83" i="7"/>
  <c r="J83" s="1"/>
  <c r="J60" s="1"/>
  <c r="BK96" i="10"/>
  <c r="J96"/>
  <c r="J62" s="1"/>
  <c r="F33" i="3"/>
  <c r="AZ56" i="1" s="1"/>
  <c r="F33" i="2"/>
  <c r="AZ55" i="1"/>
  <c r="F33" i="9"/>
  <c r="AZ62" i="1" s="1"/>
  <c r="BC54"/>
  <c r="W32"/>
  <c r="J33" i="4"/>
  <c r="AV57" i="1" s="1"/>
  <c r="AT57" s="1"/>
  <c r="F33" i="10"/>
  <c r="AZ63" i="1"/>
  <c r="J33" i="11"/>
  <c r="AV64" i="1" s="1"/>
  <c r="AT64" s="1"/>
  <c r="BB54"/>
  <c r="W31" s="1"/>
  <c r="F33" i="5"/>
  <c r="AZ58" i="1"/>
  <c r="J33" i="7"/>
  <c r="AV60" i="1" s="1"/>
  <c r="AT60" s="1"/>
  <c r="J33" i="9"/>
  <c r="AV62" i="1"/>
  <c r="AT62" s="1"/>
  <c r="BD54"/>
  <c r="W33"/>
  <c r="F33" i="4"/>
  <c r="AZ57" i="1" s="1"/>
  <c r="J33" i="6"/>
  <c r="AV59" i="1"/>
  <c r="AT59"/>
  <c r="J33" i="8"/>
  <c r="AV61" i="1" s="1"/>
  <c r="AT61" s="1"/>
  <c r="F33" i="11"/>
  <c r="AZ64" i="1" s="1"/>
  <c r="J33" i="2"/>
  <c r="AV55" i="1"/>
  <c r="AT55"/>
  <c r="BA54"/>
  <c r="W30" s="1"/>
  <c r="J33" i="5"/>
  <c r="AV58" i="1"/>
  <c r="AT58" s="1"/>
  <c r="F33" i="7"/>
  <c r="AZ60" i="1"/>
  <c r="F33" i="6"/>
  <c r="AZ59" i="1" s="1"/>
  <c r="J33" i="10"/>
  <c r="AV63" i="1"/>
  <c r="AT63"/>
  <c r="J33" i="3"/>
  <c r="AV56" i="1" s="1"/>
  <c r="AT56" s="1"/>
  <c r="F33" i="8"/>
  <c r="AZ61" i="1" s="1"/>
  <c r="J39" i="4" l="1"/>
  <c r="BK85" i="9"/>
  <c r="J85" s="1"/>
  <c r="J60" s="1"/>
  <c r="BK85" i="10"/>
  <c r="J85" s="1"/>
  <c r="J60" s="1"/>
  <c r="BK85" i="5"/>
  <c r="BK84"/>
  <c r="J84" s="1"/>
  <c r="J30" s="1"/>
  <c r="AG58" i="1" s="1"/>
  <c r="AN58" s="1"/>
  <c r="BK85" i="3"/>
  <c r="BK84"/>
  <c r="J84"/>
  <c r="J59" s="1"/>
  <c r="BK85" i="2"/>
  <c r="J85"/>
  <c r="J60"/>
  <c r="J59" i="4"/>
  <c r="J85"/>
  <c r="J60"/>
  <c r="BK84" i="6"/>
  <c r="J84" s="1"/>
  <c r="J30" s="1"/>
  <c r="AG59" i="1" s="1"/>
  <c r="AN59" s="1"/>
  <c r="BK84" i="8"/>
  <c r="J84"/>
  <c r="J59" s="1"/>
  <c r="J83" i="11"/>
  <c r="J60" s="1"/>
  <c r="BK82" i="7"/>
  <c r="J82" s="1"/>
  <c r="J30" s="1"/>
  <c r="AG60" i="1" s="1"/>
  <c r="AN60" s="1"/>
  <c r="AN57"/>
  <c r="AX54"/>
  <c r="J30" i="11"/>
  <c r="AG64" i="1"/>
  <c r="AN64" s="1"/>
  <c r="AY54"/>
  <c r="AW54"/>
  <c r="AK30" s="1"/>
  <c r="AU54"/>
  <c r="AZ54"/>
  <c r="AV54" s="1"/>
  <c r="AK29" s="1"/>
  <c r="BK84" i="2" l="1"/>
  <c r="J84" s="1"/>
  <c r="J30" s="1"/>
  <c r="AG55" i="1" s="1"/>
  <c r="AN55" s="1"/>
  <c r="J59" i="5"/>
  <c r="J59" i="6"/>
  <c r="J39" i="7"/>
  <c r="BK84" i="9"/>
  <c r="J84" s="1"/>
  <c r="J30" s="1"/>
  <c r="AG62" i="1" s="1"/>
  <c r="AN62" s="1"/>
  <c r="BK84" i="10"/>
  <c r="J84" s="1"/>
  <c r="J30" s="1"/>
  <c r="AG63" i="1" s="1"/>
  <c r="AN63" s="1"/>
  <c r="J85" i="3"/>
  <c r="J60" s="1"/>
  <c r="J85" i="5"/>
  <c r="J60" s="1"/>
  <c r="J39" i="6"/>
  <c r="J59" i="7"/>
  <c r="J39" i="5"/>
  <c r="J39" i="11"/>
  <c r="W29" i="1"/>
  <c r="J30" i="3"/>
  <c r="AG56" i="1" s="1"/>
  <c r="AN56" s="1"/>
  <c r="J30" i="8"/>
  <c r="AG61" i="1"/>
  <c r="AN61" s="1"/>
  <c r="AT54"/>
  <c r="J39" i="2" l="1"/>
  <c r="J59"/>
  <c r="J39" i="3"/>
  <c r="J59" i="9"/>
  <c r="J39" i="10"/>
  <c r="J59"/>
  <c r="J39" i="9"/>
  <c r="J39" i="8"/>
  <c r="AG54" i="1"/>
  <c r="AK26" s="1"/>
  <c r="AK35" s="1"/>
  <c r="AN54" l="1"/>
</calcChain>
</file>

<file path=xl/sharedStrings.xml><?xml version="1.0" encoding="utf-8"?>
<sst xmlns="http://schemas.openxmlformats.org/spreadsheetml/2006/main" count="4475" uniqueCount="687">
  <si>
    <t>Export Komplet</t>
  </si>
  <si>
    <t>VZ</t>
  </si>
  <si>
    <t>2.0</t>
  </si>
  <si>
    <t>ZAMOK</t>
  </si>
  <si>
    <t>False</t>
  </si>
  <si>
    <t>{8d3db3f9-a18e-45f7-8930-cd43934513ce}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</si>
  <si>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</si>
  <si>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</si>
  <si>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</si>
  <si>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</si>
  <si>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</si>
  <si>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</si>
  <si>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</si>
  <si>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</si>
  <si>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19021_20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</si>
  <si>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</si>
  <si>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</si>
  <si>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Zeleň s vodní komponentou v k.ú. Žehušice - aktualizace</t>
  </si>
  <si>
    <t>KSO:</t>
  </si>
  <si>
    <t/>
  </si>
  <si>
    <t>CC-CZ:</t>
  </si>
  <si>
    <t>Místo:</t>
  </si>
  <si>
    <t xml:space="preserve"> </t>
  </si>
  <si>
    <t>Datum:</t>
  </si>
  <si>
    <t>4. 10. 2019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</si>
  <si>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</si>
  <si>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</si>
  <si>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</si>
  <si>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</si>
  <si>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</si>
  <si>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</si>
  <si>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</si>
  <si>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</si>
  <si>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63486466</t>
  </si>
  <si>
    <t>Atelier Fontes, s.r.o.</t>
  </si>
  <si>
    <t>cz63486466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</si>
  <si>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</si>
  <si>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</si>
  <si>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</si>
  <si>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</si>
  <si>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</si>
  <si>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</si>
  <si>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</si>
  <si>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</si>
  <si>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</si>
  <si>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</si>
  <si>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</si>
  <si>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</si>
  <si>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</si>
  <si>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</si>
  <si>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</si>
  <si>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</si>
  <si>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</si>
  <si>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</si>
  <si>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</si>
  <si>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</si>
  <si>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</si>
  <si>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</si>
  <si>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</si>
  <si>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</si>
  <si>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</si>
  <si>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</si>
  <si>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</si>
  <si>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</si>
  <si>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</si>
  <si>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</si>
  <si>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</si>
  <si>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</si>
  <si>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</si>
  <si>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</si>
  <si>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</si>
  <si>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</si>
  <si>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</si>
  <si>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</si>
  <si>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</si>
  <si>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</si>
  <si>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</si>
  <si>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</si>
  <si>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KN 1233 Zemní práce</t>
  </si>
  <si>
    <t>STA</t>
  </si>
  <si>
    <t>1</t>
  </si>
  <si>
    <t>{d1c79e3b-b465-4c5d-a010-4b4947244cd0}</t>
  </si>
  <si>
    <t>2</t>
  </si>
  <si>
    <t>SO-02.1</t>
  </si>
  <si>
    <t>KN 1233 Výsadby realizace</t>
  </si>
  <si>
    <t>{186a84e5-1150-4603-8861-82ac3ca113df}</t>
  </si>
  <si>
    <t>SO-02.2</t>
  </si>
  <si>
    <t>KN 1233 Výsadby - následná péče v prvním roce</t>
  </si>
  <si>
    <t>{eb53eba7-8c3a-44d2-93f3-07d1b7d19b4f}</t>
  </si>
  <si>
    <t>SO-02.3</t>
  </si>
  <si>
    <t>KN 1233 Výsadby - následná péče v druhém roce</t>
  </si>
  <si>
    <t>{a16801e4-8de3-4137-9941-9422919fcb34}</t>
  </si>
  <si>
    <t>SO-02.4</t>
  </si>
  <si>
    <t>KN 1233 Výsadby - následná péče v třetím roce</t>
  </si>
  <si>
    <t>{1ed5971f-7ec8-4a5a-8304-cda550b6a3cb}</t>
  </si>
  <si>
    <t>SO-04.1</t>
  </si>
  <si>
    <t>Vegetační doprovod polních cest realizace</t>
  </si>
  <si>
    <t>{d5c55461-61df-4539-8384-2fbc792414d4}</t>
  </si>
  <si>
    <t>SO-04.2</t>
  </si>
  <si>
    <t>Vegetační doprovod polních cest - následná péče v prvním roce</t>
  </si>
  <si>
    <t>{03333ae8-c83e-4927-90f1-834a9bb9446c}</t>
  </si>
  <si>
    <t>SO-04.3</t>
  </si>
  <si>
    <t>Vegetační doprovod polních cest - následná péče v druhém roce</t>
  </si>
  <si>
    <t>{f5715bed-eb1e-4b78-95c0-468575ea4198}</t>
  </si>
  <si>
    <t>SO-04.4</t>
  </si>
  <si>
    <t>Vegetační doprovod polních cest - následná péče ve třetím roce</t>
  </si>
  <si>
    <t>{dd05a874-1eba-4238-8c40-3064f94472ef}</t>
  </si>
  <si>
    <t>VRN</t>
  </si>
  <si>
    <t>Vedlejší rozpočtové náklady</t>
  </si>
  <si>
    <t>{28c5c3cb-e78e-4382-88d8-a3008a1c1905}</t>
  </si>
  <si>
    <t>KRYCÍ LIST SOUPISU PRACÍ</t>
  </si>
  <si>
    <t>Objekt:</t>
  </si>
  <si>
    <t>SO-01 - KN 1233 Zemní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</si>
  <si>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</si>
  <si>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</si>
  <si>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</si>
  <si>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</si>
  <si>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</si>
  <si>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</si>
  <si>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</si>
  <si>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</si>
  <si>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</si>
  <si>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</si>
  <si>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</si>
  <si>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</si>
  <si>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</si>
  <si>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</si>
  <si>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</si>
  <si>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</si>
  <si>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</si>
  <si>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</si>
  <si>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</si>
  <si>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</si>
  <si>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</si>
  <si>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</si>
  <si>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</si>
  <si>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</si>
  <si>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</si>
  <si>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</si>
  <si>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</si>
  <si>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</si>
  <si>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</si>
  <si>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m2</t>
  </si>
  <si>
    <t>CS ÚRS 2019 01</t>
  </si>
  <si>
    <t>4</t>
  </si>
  <si>
    <t>-1378248240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</si>
  <si>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</si>
  <si>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</si>
  <si>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</si>
  <si>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-530783928</t>
  </si>
  <si>
    <t>VV</t>
  </si>
  <si>
    <t>"plocha pro zatravnění, plocha x tloušťka" 4200*0,2</t>
  </si>
  <si>
    <t>3</t>
  </si>
  <si>
    <t>127701113</t>
  </si>
  <si>
    <t>Vykopávky pod vodou strojně na hloubku do 5 m pod projektem stanovenou hladinou vody v horninách tř.1 až 4, průměrné tloušťky projektované vrstvy přes 0,50 m přes 5 000 m3</t>
  </si>
  <si>
    <t>1222680637</t>
  </si>
  <si>
    <t>P</t>
  </si>
  <si>
    <t>Poznámka k položce:_x000D_
hloubení tůní pod HPV, objem z DMT</t>
  </si>
  <si>
    <t>131101103</t>
  </si>
  <si>
    <t>Hloubení nezapažených jam a zářezů s urovnáním dna do předepsaného profilu a spádu v horninách tř. 1 a 2 přes 1 000 do 5 000 m3</t>
  </si>
  <si>
    <t>-1768295736</t>
  </si>
  <si>
    <t>Poznámka k položce:_x000D_
výkop tůní nad HPV</t>
  </si>
  <si>
    <t>5</t>
  </si>
  <si>
    <t>131201109</t>
  </si>
  <si>
    <t>Hloubení nezapažených jam a zářezů s urovnáním dna do předepsaného profilu a spádu Příplatek k cenám za lepivost horniny tř. 3</t>
  </si>
  <si>
    <t>-1259584790</t>
  </si>
  <si>
    <t>6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</si>
  <si>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</si>
  <si>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</si>
  <si>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457285193</t>
  </si>
  <si>
    <t>"výkopek na deponii" 6260</t>
  </si>
  <si>
    <t>"ornice z mezideponie" 840</t>
  </si>
  <si>
    <t>Součet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</si>
  <si>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</si>
  <si>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</si>
  <si>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</si>
  <si>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1834675254</t>
  </si>
  <si>
    <t>Poznámka k položce:_x000D_
doprava výkopku na skládku</t>
  </si>
  <si>
    <t>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</si>
  <si>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</si>
  <si>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</si>
  <si>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1544536606</t>
  </si>
  <si>
    <t>Poznámka k položce:_x000D_
příplatek k ceně za dopravu na skládku</t>
  </si>
  <si>
    <t>4600*3 'Přepočtené koeficientem množství</t>
  </si>
  <si>
    <t>9</t>
  </si>
  <si>
    <t>167101102</t>
  </si>
  <si>
    <t>Nakládání, skládání a překládání neulehlého výkopku nebo sypaniny nakládání, množství přes 100 m3, z hornin tř. 1 až 4</t>
  </si>
  <si>
    <t>-1993703010</t>
  </si>
  <si>
    <t>"výkopek z tůně" 10860</t>
  </si>
  <si>
    <t>10</t>
  </si>
  <si>
    <t>171201101</t>
  </si>
  <si>
    <t>Uložení sypaniny do násypů s rozprostřením sypaniny ve vrstvách a s hrubým urovnáním nezhutněných z jakýchkoliv hornin</t>
  </si>
  <si>
    <t>793695287</t>
  </si>
  <si>
    <t>Poznámka k položce:_x000D_
hutněno pojezdem, urovnání povrchu</t>
  </si>
  <si>
    <t>"severní a jižní deponie" 5820+440</t>
  </si>
  <si>
    <t>11</t>
  </si>
  <si>
    <t>181301113</t>
  </si>
  <si>
    <t>Rozprostření a urovnání ornice v rovině nebo ve svahu sklonu do 1:5 při souvislé ploše přes 500 m2, tl. vrstvy přes 150 do 200 mm</t>
  </si>
  <si>
    <t>1275152758</t>
  </si>
  <si>
    <t>12</t>
  </si>
  <si>
    <t>R.01</t>
  </si>
  <si>
    <t>Autorizovaný odběr vzorků zeminy nebo odpadu vč. provedení rozborů dle vyhl 294/2005</t>
  </si>
  <si>
    <t>kus</t>
  </si>
  <si>
    <t>-1164275729</t>
  </si>
  <si>
    <t>Ostatní konstrukce a práce, bourání</t>
  </si>
  <si>
    <t>95</t>
  </si>
  <si>
    <t>Různé dokončovací konstrukce a práce pozemních staveb</t>
  </si>
  <si>
    <t>13</t>
  </si>
  <si>
    <t>171201200.R</t>
  </si>
  <si>
    <t>Poplatek za uložení pokosené hmoty trávníku v kompostárně</t>
  </si>
  <si>
    <t>t</t>
  </si>
  <si>
    <t>512</t>
  </si>
  <si>
    <t>-1721126313</t>
  </si>
  <si>
    <t>"plocha trávníku x objem z m2 x měrná hmotnost lučního trávníku x převod na tuny x počet sečí" 30067*0,03*105*0,001*1</t>
  </si>
  <si>
    <t>997</t>
  </si>
  <si>
    <t>Přesun sutě</t>
  </si>
  <si>
    <t>14</t>
  </si>
  <si>
    <t>997221855</t>
  </si>
  <si>
    <t>Poplatek za uložení stavebního odpadu na skládce (skládkovné) zeminy a kameniva zatříděného do Katalogu odpadů pod kódem 170 504</t>
  </si>
  <si>
    <t>49847858</t>
  </si>
  <si>
    <t>4600*2,3</t>
  </si>
  <si>
    <t>SO-02.1 - KN 1233 Výsadby realizace</t>
  </si>
  <si>
    <t xml:space="preserve">    998 - Přesun hmot</t>
  </si>
  <si>
    <t>-519581358</t>
  </si>
  <si>
    <t>Poznámka k položce:_x000D_
odstranění nárostu z ploch deponií</t>
  </si>
  <si>
    <t>"plocha x počet zásahů" 4200*2</t>
  </si>
  <si>
    <t>111200211</t>
  </si>
  <si>
    <t>Příprava půdy pod porostem chemicky herbicidem celoplošně v rovině nebo na svahu do 1:5</t>
  </si>
  <si>
    <t>ha</t>
  </si>
  <si>
    <t>-114942928</t>
  </si>
  <si>
    <t>Poznámka k položce:_x000D_
aplikace na podzim a na jaře následujícího roku</t>
  </si>
  <si>
    <t>"plocha x počet úkonů" 0,42*2</t>
  </si>
  <si>
    <t>M</t>
  </si>
  <si>
    <t>25234001</t>
  </si>
  <si>
    <t>herbicid totální systémový neselektivní</t>
  </si>
  <si>
    <t>litr</t>
  </si>
  <si>
    <t>500412609</t>
  </si>
  <si>
    <t>0,84*120 'Přepočtené koeficientem množství</t>
  </si>
  <si>
    <t>181451121</t>
  </si>
  <si>
    <t>Založení trávníku na půdě předem připravené plochy přes 1000 m2 výsevem včetně utažení lučního v rovině nebo na svahu do 1:5</t>
  </si>
  <si>
    <t>-176996664</t>
  </si>
  <si>
    <t>00572472.R</t>
  </si>
  <si>
    <t>osivo směs travní krajinná-rovinná dle TZ</t>
  </si>
  <si>
    <t>kg</t>
  </si>
  <si>
    <t>-463291346</t>
  </si>
  <si>
    <t>4200*0,007 'Přepočtené koeficientem množství</t>
  </si>
  <si>
    <t>183101214.R</t>
  </si>
  <si>
    <t>Hloubení jamek pro vysazování rostlin v zemině tř.1 až 4 s výměnou půdy z 50% v rovině nebo na svahu do 1:5, objemu přes 0,05 do 0,125 m3</t>
  </si>
  <si>
    <t>-1470873438</t>
  </si>
  <si>
    <t>183101215.R</t>
  </si>
  <si>
    <t>Hloubení jamek pro vysazování rostlin v zemině tř.1 až 4 s výměnou půdy z 50% v rovině nebo na svahu do 1:5, objemu přes 0,125 do 0,40 m3</t>
  </si>
  <si>
    <t>757449671</t>
  </si>
  <si>
    <t>183403114</t>
  </si>
  <si>
    <t>Obdělání půdy kultivátorováním v rovině nebo na svahu do 1:5</t>
  </si>
  <si>
    <t>-1727834558</t>
  </si>
  <si>
    <t>183403152</t>
  </si>
  <si>
    <t>Obdělání půdy vláčením v rovině nebo na svahu do 1:5</t>
  </si>
  <si>
    <t>-289595195</t>
  </si>
  <si>
    <t>184102111</t>
  </si>
  <si>
    <t>Výsadba dřeviny s balem do předem vyhloubené jamky se zalitím v rovině nebo na svahu do 1:5, při průměru balu přes 100 do 200 mm</t>
  </si>
  <si>
    <t>1869015654</t>
  </si>
  <si>
    <t>R.03</t>
  </si>
  <si>
    <t>Sazenice listnatého keře s balem</t>
  </si>
  <si>
    <t>1024595694</t>
  </si>
  <si>
    <t>"Líska obecná" 10</t>
  </si>
  <si>
    <t>"Růže šípková" 11</t>
  </si>
  <si>
    <t>"Hlohy" 8</t>
  </si>
  <si>
    <t>"Brslen evropský" 10</t>
  </si>
  <si>
    <t>"Vrba košíkářská" 3</t>
  </si>
  <si>
    <t>184102113</t>
  </si>
  <si>
    <t>Výsadba dřeviny s balem do předem vyhloubené jamky se zalitím v rovině nebo na svahu do 1:5, při průměru balu přes 300 do 400 mm</t>
  </si>
  <si>
    <t>-1376129330</t>
  </si>
  <si>
    <t>R.02</t>
  </si>
  <si>
    <t>Sazenice listnatého stromu s balem odrostlá výšky 2,0-2,5 m</t>
  </si>
  <si>
    <t>954049721</t>
  </si>
  <si>
    <t>"Dub letní" 6</t>
  </si>
  <si>
    <t>"Lípa malolistá" 14</t>
  </si>
  <si>
    <t>"Vrba bílá" 4</t>
  </si>
  <si>
    <t>"Jilm habrolistý" 4</t>
  </si>
  <si>
    <t>184215133</t>
  </si>
  <si>
    <t>Ukotvení dřeviny kůly třemi kůly, délky přes 2 do 3 m</t>
  </si>
  <si>
    <t>1311579422</t>
  </si>
  <si>
    <t>60591257</t>
  </si>
  <si>
    <t>kůl vyvazovací dřevěný impregnovaný D 8cm dl 3m</t>
  </si>
  <si>
    <t>1792031908</t>
  </si>
  <si>
    <t>70*3</t>
  </si>
  <si>
    <t>16</t>
  </si>
  <si>
    <t>184215412</t>
  </si>
  <si>
    <t>Zhotovení závlahové mísy u solitérních dřevin v rovině nebo na svahu do 1:5, o průměru mísy přes 0,5 do 1 m</t>
  </si>
  <si>
    <t>-1729384882</t>
  </si>
  <si>
    <t>17</t>
  </si>
  <si>
    <t>184501131</t>
  </si>
  <si>
    <t>Zhotovení obalu kmene a spodních částí větví stromu z juty ve dvou vrstvách v rovině nebo na svahu do 1:5</t>
  </si>
  <si>
    <t>-1321132392</t>
  </si>
  <si>
    <t>"počet sazenic x výměra k 1 sazenici" 28*0,6</t>
  </si>
  <si>
    <t>18</t>
  </si>
  <si>
    <t>184813121</t>
  </si>
  <si>
    <t>Ochrana dřevin před okusem zvěří mechanicky v rovině nebo ve svahu do 1:5, pletivem, výšky do 2 m</t>
  </si>
  <si>
    <t>-1573922373</t>
  </si>
  <si>
    <t>19</t>
  </si>
  <si>
    <t>184851713</t>
  </si>
  <si>
    <t>Mechanizované ožínání sazenic v ploškách sklon do 1:5 při viditelnosti dobré, výšky přes 60 cm</t>
  </si>
  <si>
    <t>tis kus</t>
  </si>
  <si>
    <t>-903611287</t>
  </si>
  <si>
    <t>Poznámka k položce:_x000D_
příprava stanoviště před výsadbou</t>
  </si>
  <si>
    <t>20</t>
  </si>
  <si>
    <t>184911431</t>
  </si>
  <si>
    <t>Mulčování vysazených rostlin mulčovací kůrou, tl. přes 100 do 150 mm v rovině nebo na svahu do 1:5</t>
  </si>
  <si>
    <t>638104011</t>
  </si>
  <si>
    <t>10391100</t>
  </si>
  <si>
    <t>kůra mulčovací VL</t>
  </si>
  <si>
    <t>-176973124</t>
  </si>
  <si>
    <t>70*1*0,15</t>
  </si>
  <si>
    <t>22</t>
  </si>
  <si>
    <t>026.R3</t>
  </si>
  <si>
    <t>Aplikace půdního kondicionéru či pomocné půdní látky při výsadbě dřeviny</t>
  </si>
  <si>
    <t>-1196194220</t>
  </si>
  <si>
    <t>23</t>
  </si>
  <si>
    <t>026.R4</t>
  </si>
  <si>
    <t>Půdní kondicionér dle TZ</t>
  </si>
  <si>
    <t>722072420</t>
  </si>
  <si>
    <t>"keře" 39*0,04</t>
  </si>
  <si>
    <t>"stromy" 31*0,08</t>
  </si>
  <si>
    <t>24</t>
  </si>
  <si>
    <t>R.04</t>
  </si>
  <si>
    <t>Aplikace hydrogelu do výsadbové zeminy</t>
  </si>
  <si>
    <t>-1672705819</t>
  </si>
  <si>
    <t>25</t>
  </si>
  <si>
    <t>R.05</t>
  </si>
  <si>
    <t>Půdní sorbent hydrogel</t>
  </si>
  <si>
    <t>-737693123</t>
  </si>
  <si>
    <t>"stromy" 0,06*31</t>
  </si>
  <si>
    <t>"keře" 0,03*39</t>
  </si>
  <si>
    <t>26</t>
  </si>
  <si>
    <t>-626206518</t>
  </si>
  <si>
    <t xml:space="preserve">Poznámka k položce:_x000D_
2x ročně; výpočet: plocha trávníku x objem z m2 x měrná hmotnost lučního trávníku x převod na tuny x počet sečí </t>
  </si>
  <si>
    <t>4200*2*0,03*105*0,001</t>
  </si>
  <si>
    <t>998</t>
  </si>
  <si>
    <t>Přesun hmot</t>
  </si>
  <si>
    <t>27</t>
  </si>
  <si>
    <t>998231311</t>
  </si>
  <si>
    <t>Přesun hmot pro sadovnické a krajinářské úpravy - strojně dopravní vzdálenost do 5000 m</t>
  </si>
  <si>
    <t>-78187645</t>
  </si>
  <si>
    <t>SO-02.2 - KN 1233 Výsadby - následná péče v prvním roce</t>
  </si>
  <si>
    <t>111103203</t>
  </si>
  <si>
    <t>Kosení travin a vodních rostlin ve vegetačním období travního porostu hustého</t>
  </si>
  <si>
    <t>-318969373</t>
  </si>
  <si>
    <t>"plocha x počet úkonů ročně" 0,42*3</t>
  </si>
  <si>
    <t>858187023</t>
  </si>
  <si>
    <t>Poznámka k položce:_x000D_
plocha obežnutí 12 m2/ks</t>
  </si>
  <si>
    <t>"počet kusů x počet úkonů ročně" 0,070*3</t>
  </si>
  <si>
    <t>184911421.R</t>
  </si>
  <si>
    <t>Mulčování vysazených rostlin mulčovací kůrou, tl. do 100 mm v rovině nebo na svahu do 1:5</t>
  </si>
  <si>
    <t>1990583904</t>
  </si>
  <si>
    <t>-152104344</t>
  </si>
  <si>
    <t>70*0,005 'Přepočtené koeficientem množství</t>
  </si>
  <si>
    <t>185803105</t>
  </si>
  <si>
    <t>Shrabání a odvoz pokoseného porostu a organických naplavenin s naložením na dopravní prostředek a odvozem na vzdálenost do 20 km travního porostu</t>
  </si>
  <si>
    <t>745793511</t>
  </si>
  <si>
    <t>185804213</t>
  </si>
  <si>
    <t>Vypletí v rovině nebo na svahu do 1:5 dřevin solitérních</t>
  </si>
  <si>
    <t>1251833612</t>
  </si>
  <si>
    <t>Poznámka k položce:_x000D_
vypletí závlahových mís</t>
  </si>
  <si>
    <t>"počet sazenic x plocha x počet úkonů" 70*3,14*3</t>
  </si>
  <si>
    <t>-171739753</t>
  </si>
  <si>
    <t>"plocha trávníku x objem z m2 x měrná hmotnost lučního trávníku x převod na tuny x počet sečí" 4200*0,03*105*0,001*3</t>
  </si>
  <si>
    <t>184804119.R</t>
  </si>
  <si>
    <t>Kontrola a oprava individuální mechanické ochrany sazenic po dobu 1 roku</t>
  </si>
  <si>
    <t>-1614382690</t>
  </si>
  <si>
    <t>185804260.R</t>
  </si>
  <si>
    <t>Zálivka dřevin 8 x ročně po dobu 1 roku dávkou 20 l/ks včetně dovozu vody, aplikace dle TZ</t>
  </si>
  <si>
    <t>1533333786</t>
  </si>
  <si>
    <t>185804261.R</t>
  </si>
  <si>
    <t>Zálivka dřevin 8 x ročně po dobu 1 roku dávkou 10 l/ks včetně dovozu vody, aplikace dle TZ</t>
  </si>
  <si>
    <t>1895811908</t>
  </si>
  <si>
    <t>302571044</t>
  </si>
  <si>
    <t>SO-02.3 - KN 1233 Výsadby - následná péče v druhém roce</t>
  </si>
  <si>
    <t>781172316</t>
  </si>
  <si>
    <t>-1789473595</t>
  </si>
  <si>
    <t>-1721431014</t>
  </si>
  <si>
    <t>-450646040</t>
  </si>
  <si>
    <t>-48276893</t>
  </si>
  <si>
    <t>1921996524</t>
  </si>
  <si>
    <t>336217954</t>
  </si>
  <si>
    <t>4200*0,03*105*0,001</t>
  </si>
  <si>
    <t>Kontrola a oprava individuální mechanické ochrany sazenic po dobu 2 let</t>
  </si>
  <si>
    <t>153031743</t>
  </si>
  <si>
    <t>Zálivka dřevin dle potřeby po výsadbě i během následujících dvou let, včetně dovozu vody</t>
  </si>
  <si>
    <t>-1527333645</t>
  </si>
  <si>
    <t>1728133331</t>
  </si>
  <si>
    <t>-939052810</t>
  </si>
  <si>
    <t>SO-02.4 - KN 1233 Výsadby - následná péče v třetím roce</t>
  </si>
  <si>
    <t>-964009562</t>
  </si>
  <si>
    <t>-922000145</t>
  </si>
  <si>
    <t>-781639291</t>
  </si>
  <si>
    <t>-1511581857</t>
  </si>
  <si>
    <t>698513477</t>
  </si>
  <si>
    <t>-928629443</t>
  </si>
  <si>
    <t>-865341745</t>
  </si>
  <si>
    <t>-524367768</t>
  </si>
  <si>
    <t>1208834550</t>
  </si>
  <si>
    <t>-1235130647</t>
  </si>
  <si>
    <t>1178393335</t>
  </si>
  <si>
    <t>SO-04.1 - Vegetační doprovod polních cest realizace</t>
  </si>
  <si>
    <t>111111311</t>
  </si>
  <si>
    <t>Odstranění ruderálního porostu z plochy do 100 m2 v rovině nebo na svahu do 1:5</t>
  </si>
  <si>
    <t>688266292</t>
  </si>
  <si>
    <t>Poznámka k položce:_x000D_
odstranění vegetace v rámci přípravy staveniště, 1m2/sazenici</t>
  </si>
  <si>
    <t>-1906445560</t>
  </si>
  <si>
    <t>Poznámka k položce:_x000D_
jamky pro výsadbu rozm. 0,7*0,7*0,4 m</t>
  </si>
  <si>
    <t>184201112</t>
  </si>
  <si>
    <t>Výsadba stromů bez balu do předem vyhloubené jamky se zalitím v rovině nebo na svahu do 1:5, při výšce kmene přes 1,8 do 2,5 m</t>
  </si>
  <si>
    <t>1425186032</t>
  </si>
  <si>
    <t>R.07</t>
  </si>
  <si>
    <t>Sazenice ovocné dřeviny vysokokmenná prostokořenná</t>
  </si>
  <si>
    <t>-1302263986</t>
  </si>
  <si>
    <t>"hrušeň obecná" 13</t>
  </si>
  <si>
    <t>"jabloň domácí" 8</t>
  </si>
  <si>
    <t>344008828</t>
  </si>
  <si>
    <t>-2114626015</t>
  </si>
  <si>
    <t>"Lípa malolistá" 5</t>
  </si>
  <si>
    <t>-113794204</t>
  </si>
  <si>
    <t>214390931</t>
  </si>
  <si>
    <t>Poznámka k položce:_x000D_
viz PD</t>
  </si>
  <si>
    <t>184215134.R</t>
  </si>
  <si>
    <t>1504257430</t>
  </si>
  <si>
    <t>732876191</t>
  </si>
  <si>
    <t>32*3</t>
  </si>
  <si>
    <t>1124437879</t>
  </si>
  <si>
    <t>809715087</t>
  </si>
  <si>
    <t>32*0,2 'Přepočtené koeficientem množství</t>
  </si>
  <si>
    <t>1565240119</t>
  </si>
  <si>
    <t>"počet sazenic x výměra k 1 sazenici" 32*0,6</t>
  </si>
  <si>
    <t>1394928643</t>
  </si>
  <si>
    <t>-911580241</t>
  </si>
  <si>
    <t>543627969</t>
  </si>
  <si>
    <t>-556878862</t>
  </si>
  <si>
    <t>32*0,16 'Přepočtené koeficientem množství</t>
  </si>
  <si>
    <t>-1926865288</t>
  </si>
  <si>
    <t>SO-04.2 - Vegetační doprovod polních cest - následná péče v prvním roce</t>
  </si>
  <si>
    <t>-1339523516</t>
  </si>
  <si>
    <t>"počet kusů x počet úkonů ročně" 0,032*3</t>
  </si>
  <si>
    <t>184852311</t>
  </si>
  <si>
    <t>Řez stromů prováděný lezeckou technikou výchovný špičáky a keřové stromy, výšky do 4 m</t>
  </si>
  <si>
    <t>-1115790467</t>
  </si>
  <si>
    <t>2021609172</t>
  </si>
  <si>
    <t>-435091668</t>
  </si>
  <si>
    <t>32*0,005 'Přepočtené koeficientem množství</t>
  </si>
  <si>
    <t>-1713142390</t>
  </si>
  <si>
    <t>"počet sazenic x plocha x počet úkonů" 32*3,14*3</t>
  </si>
  <si>
    <t>880634934</t>
  </si>
  <si>
    <t>Zálivka dřevin 8 x ročně po dobu 1 roku dávkou 50 l/ks včetně dovozu vody, aplikace dle TZ</t>
  </si>
  <si>
    <t>1686098231</t>
  </si>
  <si>
    <t>476856732</t>
  </si>
  <si>
    <t>SO-04.3 - Vegetační doprovod polních cest - následná péče v druhém roce</t>
  </si>
  <si>
    <t>184851512.R</t>
  </si>
  <si>
    <t>Řez stromů tvarovací hlavový s opakovaným intervalem řezu do 2 let výšky nasazení hlavy do 2 m</t>
  </si>
  <si>
    <t>1405455516</t>
  </si>
  <si>
    <t>221805073</t>
  </si>
  <si>
    <t>1621877462</t>
  </si>
  <si>
    <t>-1639096464</t>
  </si>
  <si>
    <t>-1539321725</t>
  </si>
  <si>
    <t>693881218</t>
  </si>
  <si>
    <t>87797556</t>
  </si>
  <si>
    <t>-120415466</t>
  </si>
  <si>
    <t>SO-04.4 - Vegetační doprovod polních cest - následná péče ve třetím roce</t>
  </si>
  <si>
    <t>-759615760</t>
  </si>
  <si>
    <t>-728277555</t>
  </si>
  <si>
    <t>-1526378404</t>
  </si>
  <si>
    <t>-1797055644</t>
  </si>
  <si>
    <t>1695824402</t>
  </si>
  <si>
    <t>1012942856</t>
  </si>
  <si>
    <t>-1693106912</t>
  </si>
  <si>
    <t>1466407369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</si>
  <si>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</si>
  <si>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</si>
  <si>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</si>
  <si>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</si>
  <si>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</si>
  <si>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011503000</t>
  </si>
  <si>
    <t>Stavební průzkum bez rozlišení</t>
  </si>
  <si>
    <t>…</t>
  </si>
  <si>
    <t>1024</t>
  </si>
  <si>
    <t>-827374341</t>
  </si>
  <si>
    <t>Poznámka k položce:_x000D_
vytýčení inženýrských sítí</t>
  </si>
  <si>
    <t>012103000</t>
  </si>
  <si>
    <t>Geodetické práce před výstavbou</t>
  </si>
  <si>
    <t>-1323035728</t>
  </si>
  <si>
    <t>Poznámka k položce:_x000D_
vytýčení hranic parcel dotčených stavbou, vytýčení vytyčovacích bodů</t>
  </si>
  <si>
    <t>VRN3</t>
  </si>
  <si>
    <t>Zařízení staveniště</t>
  </si>
  <si>
    <t>032103000</t>
  </si>
  <si>
    <t>Náklady na stavební buňky</t>
  </si>
  <si>
    <t>-1040562161</t>
  </si>
  <si>
    <t>Poznámka k položce:_x000D_
včetně mobilního chemického WC</t>
  </si>
  <si>
    <t>032603000</t>
  </si>
  <si>
    <t>Mycí centrum</t>
  </si>
  <si>
    <t>1074059786</t>
  </si>
  <si>
    <t>039103000</t>
  </si>
  <si>
    <t>Rozebrání, bourání a odvoz zařízení staveniště</t>
  </si>
  <si>
    <t>-840540946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</si>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</sst>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6"/>
  <sheetViews>
    <sheetView showGridLines="0" tabSelected="1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2"/>
      <c r="AQ5" s="22"/>
      <c r="AR5" s="20"/>
      <c r="BE5" s="32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4" t="s">
        <v>17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2"/>
      <c r="AQ6" s="22"/>
      <c r="AR6" s="20"/>
      <c r="BE6" s="33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3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330"/>
      <c r="BS13" s="17" t="s">
        <v>6</v>
      </c>
    </row>
    <row r="14" spans="1:74" ht="12.75">
      <c r="B14" s="21"/>
      <c r="C14" s="22"/>
      <c r="D14" s="22"/>
      <c r="E14" s="335" t="s">
        <v>29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33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30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0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3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35</v>
      </c>
      <c r="AO20" s="22"/>
      <c r="AP20" s="22"/>
      <c r="AQ20" s="22"/>
      <c r="AR20" s="20"/>
      <c r="BE20" s="33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0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0"/>
    </row>
    <row r="23" spans="1:71" s="1" customFormat="1" ht="47.25" customHeight="1">
      <c r="B23" s="21"/>
      <c r="C23" s="22"/>
      <c r="D23" s="22"/>
      <c r="E23" s="337" t="s">
        <v>37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2"/>
      <c r="AP23" s="22"/>
      <c r="AQ23" s="22"/>
      <c r="AR23" s="20"/>
      <c r="BE23" s="33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0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8">
        <f>ROUND(AG54,2)</f>
        <v>0</v>
      </c>
      <c r="AL26" s="339"/>
      <c r="AM26" s="339"/>
      <c r="AN26" s="339"/>
      <c r="AO26" s="339"/>
      <c r="AP26" s="36"/>
      <c r="AQ26" s="36"/>
      <c r="AR26" s="39"/>
      <c r="BE26" s="33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0" t="s">
        <v>39</v>
      </c>
      <c r="M28" s="340"/>
      <c r="N28" s="340"/>
      <c r="O28" s="340"/>
      <c r="P28" s="340"/>
      <c r="Q28" s="36"/>
      <c r="R28" s="36"/>
      <c r="S28" s="36"/>
      <c r="T28" s="36"/>
      <c r="U28" s="36"/>
      <c r="V28" s="36"/>
      <c r="W28" s="340" t="s">
        <v>40</v>
      </c>
      <c r="X28" s="340"/>
      <c r="Y28" s="340"/>
      <c r="Z28" s="340"/>
      <c r="AA28" s="340"/>
      <c r="AB28" s="340"/>
      <c r="AC28" s="340"/>
      <c r="AD28" s="340"/>
      <c r="AE28" s="340"/>
      <c r="AF28" s="36"/>
      <c r="AG28" s="36"/>
      <c r="AH28" s="36"/>
      <c r="AI28" s="36"/>
      <c r="AJ28" s="36"/>
      <c r="AK28" s="340" t="s">
        <v>41</v>
      </c>
      <c r="AL28" s="340"/>
      <c r="AM28" s="340"/>
      <c r="AN28" s="340"/>
      <c r="AO28" s="340"/>
      <c r="AP28" s="36"/>
      <c r="AQ28" s="36"/>
      <c r="AR28" s="39"/>
      <c r="BE28" s="330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43">
        <v>0.21</v>
      </c>
      <c r="M29" s="342"/>
      <c r="N29" s="342"/>
      <c r="O29" s="342"/>
      <c r="P29" s="342"/>
      <c r="Q29" s="41"/>
      <c r="R29" s="41"/>
      <c r="S29" s="41"/>
      <c r="T29" s="41"/>
      <c r="U29" s="41"/>
      <c r="V29" s="41"/>
      <c r="W29" s="341">
        <f>ROUND(AZ54, 2)</f>
        <v>0</v>
      </c>
      <c r="X29" s="342"/>
      <c r="Y29" s="342"/>
      <c r="Z29" s="342"/>
      <c r="AA29" s="342"/>
      <c r="AB29" s="342"/>
      <c r="AC29" s="342"/>
      <c r="AD29" s="342"/>
      <c r="AE29" s="342"/>
      <c r="AF29" s="41"/>
      <c r="AG29" s="41"/>
      <c r="AH29" s="41"/>
      <c r="AI29" s="41"/>
      <c r="AJ29" s="41"/>
      <c r="AK29" s="341">
        <f>ROUND(AV54, 2)</f>
        <v>0</v>
      </c>
      <c r="AL29" s="342"/>
      <c r="AM29" s="342"/>
      <c r="AN29" s="342"/>
      <c r="AO29" s="342"/>
      <c r="AP29" s="41"/>
      <c r="AQ29" s="41"/>
      <c r="AR29" s="42"/>
      <c r="BE29" s="331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43">
        <v>0.15</v>
      </c>
      <c r="M30" s="342"/>
      <c r="N30" s="342"/>
      <c r="O30" s="342"/>
      <c r="P30" s="342"/>
      <c r="Q30" s="41"/>
      <c r="R30" s="41"/>
      <c r="S30" s="41"/>
      <c r="T30" s="41"/>
      <c r="U30" s="41"/>
      <c r="V30" s="41"/>
      <c r="W30" s="341">
        <f>ROUND(BA54, 2)</f>
        <v>0</v>
      </c>
      <c r="X30" s="342"/>
      <c r="Y30" s="342"/>
      <c r="Z30" s="342"/>
      <c r="AA30" s="342"/>
      <c r="AB30" s="342"/>
      <c r="AC30" s="342"/>
      <c r="AD30" s="342"/>
      <c r="AE30" s="342"/>
      <c r="AF30" s="41"/>
      <c r="AG30" s="41"/>
      <c r="AH30" s="41"/>
      <c r="AI30" s="41"/>
      <c r="AJ30" s="41"/>
      <c r="AK30" s="341">
        <f>ROUND(AW54, 2)</f>
        <v>0</v>
      </c>
      <c r="AL30" s="342"/>
      <c r="AM30" s="342"/>
      <c r="AN30" s="342"/>
      <c r="AO30" s="342"/>
      <c r="AP30" s="41"/>
      <c r="AQ30" s="41"/>
      <c r="AR30" s="42"/>
      <c r="BE30" s="331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43">
        <v>0.21</v>
      </c>
      <c r="M31" s="342"/>
      <c r="N31" s="342"/>
      <c r="O31" s="342"/>
      <c r="P31" s="342"/>
      <c r="Q31" s="41"/>
      <c r="R31" s="41"/>
      <c r="S31" s="41"/>
      <c r="T31" s="41"/>
      <c r="U31" s="41"/>
      <c r="V31" s="41"/>
      <c r="W31" s="341">
        <f>ROUND(BB54, 2)</f>
        <v>0</v>
      </c>
      <c r="X31" s="342"/>
      <c r="Y31" s="342"/>
      <c r="Z31" s="342"/>
      <c r="AA31" s="342"/>
      <c r="AB31" s="342"/>
      <c r="AC31" s="342"/>
      <c r="AD31" s="342"/>
      <c r="AE31" s="342"/>
      <c r="AF31" s="41"/>
      <c r="AG31" s="41"/>
      <c r="AH31" s="41"/>
      <c r="AI31" s="41"/>
      <c r="AJ31" s="41"/>
      <c r="AK31" s="341">
        <v>0</v>
      </c>
      <c r="AL31" s="342"/>
      <c r="AM31" s="342"/>
      <c r="AN31" s="342"/>
      <c r="AO31" s="342"/>
      <c r="AP31" s="41"/>
      <c r="AQ31" s="41"/>
      <c r="AR31" s="42"/>
      <c r="BE31" s="331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43">
        <v>0.15</v>
      </c>
      <c r="M32" s="342"/>
      <c r="N32" s="342"/>
      <c r="O32" s="342"/>
      <c r="P32" s="342"/>
      <c r="Q32" s="41"/>
      <c r="R32" s="41"/>
      <c r="S32" s="41"/>
      <c r="T32" s="41"/>
      <c r="U32" s="41"/>
      <c r="V32" s="41"/>
      <c r="W32" s="341">
        <f>ROUND(BC54, 2)</f>
        <v>0</v>
      </c>
      <c r="X32" s="342"/>
      <c r="Y32" s="342"/>
      <c r="Z32" s="342"/>
      <c r="AA32" s="342"/>
      <c r="AB32" s="342"/>
      <c r="AC32" s="342"/>
      <c r="AD32" s="342"/>
      <c r="AE32" s="342"/>
      <c r="AF32" s="41"/>
      <c r="AG32" s="41"/>
      <c r="AH32" s="41"/>
      <c r="AI32" s="41"/>
      <c r="AJ32" s="41"/>
      <c r="AK32" s="341">
        <v>0</v>
      </c>
      <c r="AL32" s="342"/>
      <c r="AM32" s="342"/>
      <c r="AN32" s="342"/>
      <c r="AO32" s="342"/>
      <c r="AP32" s="41"/>
      <c r="AQ32" s="41"/>
      <c r="AR32" s="42"/>
      <c r="BE32" s="331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43">
        <v>0</v>
      </c>
      <c r="M33" s="342"/>
      <c r="N33" s="342"/>
      <c r="O33" s="342"/>
      <c r="P33" s="342"/>
      <c r="Q33" s="41"/>
      <c r="R33" s="41"/>
      <c r="S33" s="41"/>
      <c r="T33" s="41"/>
      <c r="U33" s="41"/>
      <c r="V33" s="41"/>
      <c r="W33" s="341">
        <f>ROUND(BD54, 2)</f>
        <v>0</v>
      </c>
      <c r="X33" s="342"/>
      <c r="Y33" s="342"/>
      <c r="Z33" s="342"/>
      <c r="AA33" s="342"/>
      <c r="AB33" s="342"/>
      <c r="AC33" s="342"/>
      <c r="AD33" s="342"/>
      <c r="AE33" s="342"/>
      <c r="AF33" s="41"/>
      <c r="AG33" s="41"/>
      <c r="AH33" s="41"/>
      <c r="AI33" s="41"/>
      <c r="AJ33" s="41"/>
      <c r="AK33" s="341">
        <v>0</v>
      </c>
      <c r="AL33" s="342"/>
      <c r="AM33" s="342"/>
      <c r="AN33" s="342"/>
      <c r="AO33" s="342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47" t="s">
        <v>50</v>
      </c>
      <c r="Y35" s="345"/>
      <c r="Z35" s="345"/>
      <c r="AA35" s="345"/>
      <c r="AB35" s="345"/>
      <c r="AC35" s="45"/>
      <c r="AD35" s="45"/>
      <c r="AE35" s="45"/>
      <c r="AF35" s="45"/>
      <c r="AG35" s="45"/>
      <c r="AH35" s="45"/>
      <c r="AI35" s="45"/>
      <c r="AJ35" s="45"/>
      <c r="AK35" s="344">
        <f>SUM(AK26:AK33)</f>
        <v>0</v>
      </c>
      <c r="AL35" s="345"/>
      <c r="AM35" s="345"/>
      <c r="AN35" s="345"/>
      <c r="AO35" s="34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19021_20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6" t="str">
        <f>K6</f>
        <v>Zeleň s vodní komponentou v k.ú. Žehušice - aktualizace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52" t="str">
        <f>IF(AN8= "","",AN8)</f>
        <v>4. 10. 2019</v>
      </c>
      <c r="AN47" s="35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353" t="str">
        <f>IF(E17="","",E17)</f>
        <v xml:space="preserve"> </v>
      </c>
      <c r="AN49" s="354"/>
      <c r="AO49" s="354"/>
      <c r="AP49" s="354"/>
      <c r="AQ49" s="36"/>
      <c r="AR49" s="39"/>
      <c r="AS49" s="355" t="s">
        <v>52</v>
      </c>
      <c r="AT49" s="35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32</v>
      </c>
      <c r="AJ50" s="36"/>
      <c r="AK50" s="36"/>
      <c r="AL50" s="36"/>
      <c r="AM50" s="353" t="str">
        <f>IF(E20="","",E20)</f>
        <v>Atelier Fontes, s.r.o.</v>
      </c>
      <c r="AN50" s="354"/>
      <c r="AO50" s="354"/>
      <c r="AP50" s="354"/>
      <c r="AQ50" s="36"/>
      <c r="AR50" s="39"/>
      <c r="AS50" s="357"/>
      <c r="AT50" s="35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9"/>
      <c r="AT51" s="36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2" t="s">
        <v>53</v>
      </c>
      <c r="D52" s="323"/>
      <c r="E52" s="323"/>
      <c r="F52" s="323"/>
      <c r="G52" s="323"/>
      <c r="H52" s="66"/>
      <c r="I52" s="325" t="s">
        <v>54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51" t="s">
        <v>55</v>
      </c>
      <c r="AH52" s="323"/>
      <c r="AI52" s="323"/>
      <c r="AJ52" s="323"/>
      <c r="AK52" s="323"/>
      <c r="AL52" s="323"/>
      <c r="AM52" s="323"/>
      <c r="AN52" s="325" t="s">
        <v>56</v>
      </c>
      <c r="AO52" s="323"/>
      <c r="AP52" s="323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8">
        <f>ROUND(SUM(AG55:AG64),2)</f>
        <v>0</v>
      </c>
      <c r="AH54" s="328"/>
      <c r="AI54" s="328"/>
      <c r="AJ54" s="328"/>
      <c r="AK54" s="328"/>
      <c r="AL54" s="328"/>
      <c r="AM54" s="328"/>
      <c r="AN54" s="361">
        <f t="shared" ref="AN54:AN64" si="0">SUM(AG54,AT54)</f>
        <v>0</v>
      </c>
      <c r="AO54" s="361"/>
      <c r="AP54" s="361"/>
      <c r="AQ54" s="78" t="s">
        <v>19</v>
      </c>
      <c r="AR54" s="79"/>
      <c r="AS54" s="80">
        <f>ROUND(SUM(AS55:AS64),2)</f>
        <v>0</v>
      </c>
      <c r="AT54" s="81">
        <f t="shared" ref="AT54:AT64" si="1">ROUND(SUM(AV54:AW54),2)</f>
        <v>0</v>
      </c>
      <c r="AU54" s="82">
        <f>ROUND(SUM(AU55:AU64),5)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ROUND(SUM(AZ55:AZ64),2)</f>
        <v>0</v>
      </c>
      <c r="BA54" s="81">
        <f>ROUND(SUM(BA55:BA64),2)</f>
        <v>0</v>
      </c>
      <c r="BB54" s="81">
        <f>ROUND(SUM(BB55:BB64),2)</f>
        <v>0</v>
      </c>
      <c r="BC54" s="81">
        <f>ROUND(SUM(BC55:BC64),2)</f>
        <v>0</v>
      </c>
      <c r="BD54" s="83">
        <f>ROUND(SUM(BD55:BD64),2)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24" t="s">
        <v>77</v>
      </c>
      <c r="E55" s="324"/>
      <c r="F55" s="324"/>
      <c r="G55" s="324"/>
      <c r="H55" s="324"/>
      <c r="I55" s="89"/>
      <c r="J55" s="324" t="s">
        <v>78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49">
        <f>'SO-01 - KN 1233 Zemní práce'!J30</f>
        <v>0</v>
      </c>
      <c r="AH55" s="350"/>
      <c r="AI55" s="350"/>
      <c r="AJ55" s="350"/>
      <c r="AK55" s="350"/>
      <c r="AL55" s="350"/>
      <c r="AM55" s="350"/>
      <c r="AN55" s="349">
        <f t="shared" si="0"/>
        <v>0</v>
      </c>
      <c r="AO55" s="350"/>
      <c r="AP55" s="350"/>
      <c r="AQ55" s="90" t="s">
        <v>79</v>
      </c>
      <c r="AR55" s="91"/>
      <c r="AS55" s="92">
        <v>0</v>
      </c>
      <c r="AT55" s="93">
        <f t="shared" si="1"/>
        <v>0</v>
      </c>
      <c r="AU55" s="94">
        <f>'SO-01 - KN 1233 Zemní práce'!P84</f>
        <v>0</v>
      </c>
      <c r="AV55" s="93">
        <f>'SO-01 - KN 1233 Zemní práce'!J33</f>
        <v>0</v>
      </c>
      <c r="AW55" s="93">
        <f>'SO-01 - KN 1233 Zemní práce'!J34</f>
        <v>0</v>
      </c>
      <c r="AX55" s="93">
        <f>'SO-01 - KN 1233 Zemní práce'!J35</f>
        <v>0</v>
      </c>
      <c r="AY55" s="93">
        <f>'SO-01 - KN 1233 Zemní práce'!J36</f>
        <v>0</v>
      </c>
      <c r="AZ55" s="93">
        <f>'SO-01 - KN 1233 Zemní práce'!F33</f>
        <v>0</v>
      </c>
      <c r="BA55" s="93">
        <f>'SO-01 - KN 1233 Zemní práce'!F34</f>
        <v>0</v>
      </c>
      <c r="BB55" s="93">
        <f>'SO-01 - KN 1233 Zemní práce'!F35</f>
        <v>0</v>
      </c>
      <c r="BC55" s="93">
        <f>'SO-01 - KN 1233 Zemní práce'!F36</f>
        <v>0</v>
      </c>
      <c r="BD55" s="95">
        <f>'SO-01 - KN 1233 Zemní práce'!F37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324" t="s">
        <v>83</v>
      </c>
      <c r="E56" s="324"/>
      <c r="F56" s="324"/>
      <c r="G56" s="324"/>
      <c r="H56" s="324"/>
      <c r="I56" s="89"/>
      <c r="J56" s="324" t="s">
        <v>84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49">
        <f>'SO-02.1 - KN 1233 Výsadby...'!J30</f>
        <v>0</v>
      </c>
      <c r="AH56" s="350"/>
      <c r="AI56" s="350"/>
      <c r="AJ56" s="350"/>
      <c r="AK56" s="350"/>
      <c r="AL56" s="350"/>
      <c r="AM56" s="350"/>
      <c r="AN56" s="349">
        <f t="shared" si="0"/>
        <v>0</v>
      </c>
      <c r="AO56" s="350"/>
      <c r="AP56" s="350"/>
      <c r="AQ56" s="90" t="s">
        <v>79</v>
      </c>
      <c r="AR56" s="91"/>
      <c r="AS56" s="92">
        <v>0</v>
      </c>
      <c r="AT56" s="93">
        <f t="shared" si="1"/>
        <v>0</v>
      </c>
      <c r="AU56" s="94">
        <f>'SO-02.1 - KN 1233 Výsadby...'!P84</f>
        <v>0</v>
      </c>
      <c r="AV56" s="93">
        <f>'SO-02.1 - KN 1233 Výsadby...'!J33</f>
        <v>0</v>
      </c>
      <c r="AW56" s="93">
        <f>'SO-02.1 - KN 1233 Výsadby...'!J34</f>
        <v>0</v>
      </c>
      <c r="AX56" s="93">
        <f>'SO-02.1 - KN 1233 Výsadby...'!J35</f>
        <v>0</v>
      </c>
      <c r="AY56" s="93">
        <f>'SO-02.1 - KN 1233 Výsadby...'!J36</f>
        <v>0</v>
      </c>
      <c r="AZ56" s="93">
        <f>'SO-02.1 - KN 1233 Výsadby...'!F33</f>
        <v>0</v>
      </c>
      <c r="BA56" s="93">
        <f>'SO-02.1 - KN 1233 Výsadby...'!F34</f>
        <v>0</v>
      </c>
      <c r="BB56" s="93">
        <f>'SO-02.1 - KN 1233 Výsadby...'!F35</f>
        <v>0</v>
      </c>
      <c r="BC56" s="93">
        <f>'SO-02.1 - KN 1233 Výsadby...'!F36</f>
        <v>0</v>
      </c>
      <c r="BD56" s="95">
        <f>'SO-02.1 - KN 1233 Výsadby...'!F37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7" customFormat="1" ht="24.75" customHeight="1">
      <c r="A57" s="86" t="s">
        <v>76</v>
      </c>
      <c r="B57" s="87"/>
      <c r="C57" s="88"/>
      <c r="D57" s="324" t="s">
        <v>86</v>
      </c>
      <c r="E57" s="324"/>
      <c r="F57" s="324"/>
      <c r="G57" s="324"/>
      <c r="H57" s="324"/>
      <c r="I57" s="89"/>
      <c r="J57" s="324" t="s">
        <v>87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49">
        <f>'SO-02.2 - KN 1233 Výsadby...'!J30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90" t="s">
        <v>79</v>
      </c>
      <c r="AR57" s="91"/>
      <c r="AS57" s="92">
        <v>0</v>
      </c>
      <c r="AT57" s="93">
        <f t="shared" si="1"/>
        <v>0</v>
      </c>
      <c r="AU57" s="94">
        <f>'SO-02.2 - KN 1233 Výsadby...'!P84</f>
        <v>0</v>
      </c>
      <c r="AV57" s="93">
        <f>'SO-02.2 - KN 1233 Výsadby...'!J33</f>
        <v>0</v>
      </c>
      <c r="AW57" s="93">
        <f>'SO-02.2 - KN 1233 Výsadby...'!J34</f>
        <v>0</v>
      </c>
      <c r="AX57" s="93">
        <f>'SO-02.2 - KN 1233 Výsadby...'!J35</f>
        <v>0</v>
      </c>
      <c r="AY57" s="93">
        <f>'SO-02.2 - KN 1233 Výsadby...'!J36</f>
        <v>0</v>
      </c>
      <c r="AZ57" s="93">
        <f>'SO-02.2 - KN 1233 Výsadby...'!F33</f>
        <v>0</v>
      </c>
      <c r="BA57" s="93">
        <f>'SO-02.2 - KN 1233 Výsadby...'!F34</f>
        <v>0</v>
      </c>
      <c r="BB57" s="93">
        <f>'SO-02.2 - KN 1233 Výsadby...'!F35</f>
        <v>0</v>
      </c>
      <c r="BC57" s="93">
        <f>'SO-02.2 - KN 1233 Výsadby...'!F36</f>
        <v>0</v>
      </c>
      <c r="BD57" s="95">
        <f>'SO-02.2 - KN 1233 Výsadby...'!F37</f>
        <v>0</v>
      </c>
      <c r="BT57" s="96" t="s">
        <v>80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7" customFormat="1" ht="24.75" customHeight="1">
      <c r="A58" s="86" t="s">
        <v>76</v>
      </c>
      <c r="B58" s="87"/>
      <c r="C58" s="88"/>
      <c r="D58" s="324" t="s">
        <v>89</v>
      </c>
      <c r="E58" s="324"/>
      <c r="F58" s="324"/>
      <c r="G58" s="324"/>
      <c r="H58" s="324"/>
      <c r="I58" s="89"/>
      <c r="J58" s="324" t="s">
        <v>90</v>
      </c>
      <c r="K58" s="324"/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24"/>
      <c r="AE58" s="324"/>
      <c r="AF58" s="324"/>
      <c r="AG58" s="349">
        <f>'SO-02.3 - KN 1233 Výsadby...'!J30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0" t="s">
        <v>79</v>
      </c>
      <c r="AR58" s="91"/>
      <c r="AS58" s="92">
        <v>0</v>
      </c>
      <c r="AT58" s="93">
        <f t="shared" si="1"/>
        <v>0</v>
      </c>
      <c r="AU58" s="94">
        <f>'SO-02.3 - KN 1233 Výsadby...'!P84</f>
        <v>0</v>
      </c>
      <c r="AV58" s="93">
        <f>'SO-02.3 - KN 1233 Výsadby...'!J33</f>
        <v>0</v>
      </c>
      <c r="AW58" s="93">
        <f>'SO-02.3 - KN 1233 Výsadby...'!J34</f>
        <v>0</v>
      </c>
      <c r="AX58" s="93">
        <f>'SO-02.3 - KN 1233 Výsadby...'!J35</f>
        <v>0</v>
      </c>
      <c r="AY58" s="93">
        <f>'SO-02.3 - KN 1233 Výsadby...'!J36</f>
        <v>0</v>
      </c>
      <c r="AZ58" s="93">
        <f>'SO-02.3 - KN 1233 Výsadby...'!F33</f>
        <v>0</v>
      </c>
      <c r="BA58" s="93">
        <f>'SO-02.3 - KN 1233 Výsadby...'!F34</f>
        <v>0</v>
      </c>
      <c r="BB58" s="93">
        <f>'SO-02.3 - KN 1233 Výsadby...'!F35</f>
        <v>0</v>
      </c>
      <c r="BC58" s="93">
        <f>'SO-02.3 - KN 1233 Výsadby...'!F36</f>
        <v>0</v>
      </c>
      <c r="BD58" s="95">
        <f>'SO-02.3 - KN 1233 Výsadby...'!F37</f>
        <v>0</v>
      </c>
      <c r="BT58" s="96" t="s">
        <v>80</v>
      </c>
      <c r="BV58" s="96" t="s">
        <v>74</v>
      </c>
      <c r="BW58" s="96" t="s">
        <v>91</v>
      </c>
      <c r="BX58" s="96" t="s">
        <v>5</v>
      </c>
      <c r="CL58" s="96" t="s">
        <v>19</v>
      </c>
      <c r="CM58" s="96" t="s">
        <v>82</v>
      </c>
    </row>
    <row r="59" spans="1:91" s="7" customFormat="1" ht="24.75" customHeight="1">
      <c r="A59" s="86" t="s">
        <v>76</v>
      </c>
      <c r="B59" s="87"/>
      <c r="C59" s="88"/>
      <c r="D59" s="324" t="s">
        <v>92</v>
      </c>
      <c r="E59" s="324"/>
      <c r="F59" s="324"/>
      <c r="G59" s="324"/>
      <c r="H59" s="324"/>
      <c r="I59" s="89"/>
      <c r="J59" s="324" t="s">
        <v>93</v>
      </c>
      <c r="K59" s="324"/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4"/>
      <c r="Z59" s="324"/>
      <c r="AA59" s="324"/>
      <c r="AB59" s="324"/>
      <c r="AC59" s="324"/>
      <c r="AD59" s="324"/>
      <c r="AE59" s="324"/>
      <c r="AF59" s="324"/>
      <c r="AG59" s="349">
        <f>'SO-02.4 - KN 1233 Výsadby...'!J30</f>
        <v>0</v>
      </c>
      <c r="AH59" s="350"/>
      <c r="AI59" s="350"/>
      <c r="AJ59" s="350"/>
      <c r="AK59" s="350"/>
      <c r="AL59" s="350"/>
      <c r="AM59" s="350"/>
      <c r="AN59" s="349">
        <f t="shared" si="0"/>
        <v>0</v>
      </c>
      <c r="AO59" s="350"/>
      <c r="AP59" s="350"/>
      <c r="AQ59" s="90" t="s">
        <v>79</v>
      </c>
      <c r="AR59" s="91"/>
      <c r="AS59" s="92">
        <v>0</v>
      </c>
      <c r="AT59" s="93">
        <f t="shared" si="1"/>
        <v>0</v>
      </c>
      <c r="AU59" s="94">
        <f>'SO-02.4 - KN 1233 Výsadby...'!P84</f>
        <v>0</v>
      </c>
      <c r="AV59" s="93">
        <f>'SO-02.4 - KN 1233 Výsadby...'!J33</f>
        <v>0</v>
      </c>
      <c r="AW59" s="93">
        <f>'SO-02.4 - KN 1233 Výsadby...'!J34</f>
        <v>0</v>
      </c>
      <c r="AX59" s="93">
        <f>'SO-02.4 - KN 1233 Výsadby...'!J35</f>
        <v>0</v>
      </c>
      <c r="AY59" s="93">
        <f>'SO-02.4 - KN 1233 Výsadby...'!J36</f>
        <v>0</v>
      </c>
      <c r="AZ59" s="93">
        <f>'SO-02.4 - KN 1233 Výsadby...'!F33</f>
        <v>0</v>
      </c>
      <c r="BA59" s="93">
        <f>'SO-02.4 - KN 1233 Výsadby...'!F34</f>
        <v>0</v>
      </c>
      <c r="BB59" s="93">
        <f>'SO-02.4 - KN 1233 Výsadby...'!F35</f>
        <v>0</v>
      </c>
      <c r="BC59" s="93">
        <f>'SO-02.4 - KN 1233 Výsadby...'!F36</f>
        <v>0</v>
      </c>
      <c r="BD59" s="95">
        <f>'SO-02.4 - KN 1233 Výsadby...'!F37</f>
        <v>0</v>
      </c>
      <c r="BT59" s="96" t="s">
        <v>80</v>
      </c>
      <c r="BV59" s="96" t="s">
        <v>74</v>
      </c>
      <c r="BW59" s="96" t="s">
        <v>94</v>
      </c>
      <c r="BX59" s="96" t="s">
        <v>5</v>
      </c>
      <c r="CL59" s="96" t="s">
        <v>19</v>
      </c>
      <c r="CM59" s="96" t="s">
        <v>82</v>
      </c>
    </row>
    <row r="60" spans="1:91" s="7" customFormat="1" ht="24.75" customHeight="1">
      <c r="A60" s="86" t="s">
        <v>76</v>
      </c>
      <c r="B60" s="87"/>
      <c r="C60" s="88"/>
      <c r="D60" s="324" t="s">
        <v>95</v>
      </c>
      <c r="E60" s="324"/>
      <c r="F60" s="324"/>
      <c r="G60" s="324"/>
      <c r="H60" s="324"/>
      <c r="I60" s="89"/>
      <c r="J60" s="324" t="s">
        <v>96</v>
      </c>
      <c r="K60" s="324"/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349">
        <f>'SO-04.1 - Vegetační dopro...'!J30</f>
        <v>0</v>
      </c>
      <c r="AH60" s="350"/>
      <c r="AI60" s="350"/>
      <c r="AJ60" s="350"/>
      <c r="AK60" s="350"/>
      <c r="AL60" s="350"/>
      <c r="AM60" s="350"/>
      <c r="AN60" s="349">
        <f t="shared" si="0"/>
        <v>0</v>
      </c>
      <c r="AO60" s="350"/>
      <c r="AP60" s="350"/>
      <c r="AQ60" s="90" t="s">
        <v>79</v>
      </c>
      <c r="AR60" s="91"/>
      <c r="AS60" s="92">
        <v>0</v>
      </c>
      <c r="AT60" s="93">
        <f t="shared" si="1"/>
        <v>0</v>
      </c>
      <c r="AU60" s="94">
        <f>'SO-04.1 - Vegetační dopro...'!P82</f>
        <v>0</v>
      </c>
      <c r="AV60" s="93">
        <f>'SO-04.1 - Vegetační dopro...'!J33</f>
        <v>0</v>
      </c>
      <c r="AW60" s="93">
        <f>'SO-04.1 - Vegetační dopro...'!J34</f>
        <v>0</v>
      </c>
      <c r="AX60" s="93">
        <f>'SO-04.1 - Vegetační dopro...'!J35</f>
        <v>0</v>
      </c>
      <c r="AY60" s="93">
        <f>'SO-04.1 - Vegetační dopro...'!J36</f>
        <v>0</v>
      </c>
      <c r="AZ60" s="93">
        <f>'SO-04.1 - Vegetační dopro...'!F33</f>
        <v>0</v>
      </c>
      <c r="BA60" s="93">
        <f>'SO-04.1 - Vegetační dopro...'!F34</f>
        <v>0</v>
      </c>
      <c r="BB60" s="93">
        <f>'SO-04.1 - Vegetační dopro...'!F35</f>
        <v>0</v>
      </c>
      <c r="BC60" s="93">
        <f>'SO-04.1 - Vegetační dopro...'!F36</f>
        <v>0</v>
      </c>
      <c r="BD60" s="95">
        <f>'SO-04.1 - Vegetační dopro...'!F37</f>
        <v>0</v>
      </c>
      <c r="BT60" s="96" t="s">
        <v>80</v>
      </c>
      <c r="BV60" s="96" t="s">
        <v>74</v>
      </c>
      <c r="BW60" s="96" t="s">
        <v>97</v>
      </c>
      <c r="BX60" s="96" t="s">
        <v>5</v>
      </c>
      <c r="CL60" s="96" t="s">
        <v>19</v>
      </c>
      <c r="CM60" s="96" t="s">
        <v>82</v>
      </c>
    </row>
    <row r="61" spans="1:91" s="7" customFormat="1" ht="24.75" customHeight="1">
      <c r="A61" s="86" t="s">
        <v>76</v>
      </c>
      <c r="B61" s="87"/>
      <c r="C61" s="88"/>
      <c r="D61" s="324" t="s">
        <v>98</v>
      </c>
      <c r="E61" s="324"/>
      <c r="F61" s="324"/>
      <c r="G61" s="324"/>
      <c r="H61" s="324"/>
      <c r="I61" s="89"/>
      <c r="J61" s="324" t="s">
        <v>99</v>
      </c>
      <c r="K61" s="324"/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/>
      <c r="AC61" s="324"/>
      <c r="AD61" s="324"/>
      <c r="AE61" s="324"/>
      <c r="AF61" s="324"/>
      <c r="AG61" s="349">
        <f>'SO-04.2 - Vegetační dopro...'!J30</f>
        <v>0</v>
      </c>
      <c r="AH61" s="350"/>
      <c r="AI61" s="350"/>
      <c r="AJ61" s="350"/>
      <c r="AK61" s="350"/>
      <c r="AL61" s="350"/>
      <c r="AM61" s="350"/>
      <c r="AN61" s="349">
        <f t="shared" si="0"/>
        <v>0</v>
      </c>
      <c r="AO61" s="350"/>
      <c r="AP61" s="350"/>
      <c r="AQ61" s="90" t="s">
        <v>79</v>
      </c>
      <c r="AR61" s="91"/>
      <c r="AS61" s="92">
        <v>0</v>
      </c>
      <c r="AT61" s="93">
        <f t="shared" si="1"/>
        <v>0</v>
      </c>
      <c r="AU61" s="94">
        <f>'SO-04.2 - Vegetační dopro...'!P84</f>
        <v>0</v>
      </c>
      <c r="AV61" s="93">
        <f>'SO-04.2 - Vegetační dopro...'!J33</f>
        <v>0</v>
      </c>
      <c r="AW61" s="93">
        <f>'SO-04.2 - Vegetační dopro...'!J34</f>
        <v>0</v>
      </c>
      <c r="AX61" s="93">
        <f>'SO-04.2 - Vegetační dopro...'!J35</f>
        <v>0</v>
      </c>
      <c r="AY61" s="93">
        <f>'SO-04.2 - Vegetační dopro...'!J36</f>
        <v>0</v>
      </c>
      <c r="AZ61" s="93">
        <f>'SO-04.2 - Vegetační dopro...'!F33</f>
        <v>0</v>
      </c>
      <c r="BA61" s="93">
        <f>'SO-04.2 - Vegetační dopro...'!F34</f>
        <v>0</v>
      </c>
      <c r="BB61" s="93">
        <f>'SO-04.2 - Vegetační dopro...'!F35</f>
        <v>0</v>
      </c>
      <c r="BC61" s="93">
        <f>'SO-04.2 - Vegetační dopro...'!F36</f>
        <v>0</v>
      </c>
      <c r="BD61" s="95">
        <f>'SO-04.2 - Vegetační dopro...'!F37</f>
        <v>0</v>
      </c>
      <c r="BT61" s="96" t="s">
        <v>80</v>
      </c>
      <c r="BV61" s="96" t="s">
        <v>74</v>
      </c>
      <c r="BW61" s="96" t="s">
        <v>100</v>
      </c>
      <c r="BX61" s="96" t="s">
        <v>5</v>
      </c>
      <c r="CL61" s="96" t="s">
        <v>19</v>
      </c>
      <c r="CM61" s="96" t="s">
        <v>82</v>
      </c>
    </row>
    <row r="62" spans="1:91" s="7" customFormat="1" ht="24.75" customHeight="1">
      <c r="A62" s="86" t="s">
        <v>76</v>
      </c>
      <c r="B62" s="87"/>
      <c r="C62" s="88"/>
      <c r="D62" s="324" t="s">
        <v>101</v>
      </c>
      <c r="E62" s="324"/>
      <c r="F62" s="324"/>
      <c r="G62" s="324"/>
      <c r="H62" s="324"/>
      <c r="I62" s="89"/>
      <c r="J62" s="324" t="s">
        <v>102</v>
      </c>
      <c r="K62" s="324"/>
      <c r="L62" s="324"/>
      <c r="M62" s="324"/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49">
        <f>'SO-04.3 - Vegetační dopro...'!J30</f>
        <v>0</v>
      </c>
      <c r="AH62" s="350"/>
      <c r="AI62" s="350"/>
      <c r="AJ62" s="350"/>
      <c r="AK62" s="350"/>
      <c r="AL62" s="350"/>
      <c r="AM62" s="350"/>
      <c r="AN62" s="349">
        <f t="shared" si="0"/>
        <v>0</v>
      </c>
      <c r="AO62" s="350"/>
      <c r="AP62" s="350"/>
      <c r="AQ62" s="90" t="s">
        <v>79</v>
      </c>
      <c r="AR62" s="91"/>
      <c r="AS62" s="92">
        <v>0</v>
      </c>
      <c r="AT62" s="93">
        <f t="shared" si="1"/>
        <v>0</v>
      </c>
      <c r="AU62" s="94">
        <f>'SO-04.3 - Vegetační dopro...'!P84</f>
        <v>0</v>
      </c>
      <c r="AV62" s="93">
        <f>'SO-04.3 - Vegetační dopro...'!J33</f>
        <v>0</v>
      </c>
      <c r="AW62" s="93">
        <f>'SO-04.3 - Vegetační dopro...'!J34</f>
        <v>0</v>
      </c>
      <c r="AX62" s="93">
        <f>'SO-04.3 - Vegetační dopro...'!J35</f>
        <v>0</v>
      </c>
      <c r="AY62" s="93">
        <f>'SO-04.3 - Vegetační dopro...'!J36</f>
        <v>0</v>
      </c>
      <c r="AZ62" s="93">
        <f>'SO-04.3 - Vegetační dopro...'!F33</f>
        <v>0</v>
      </c>
      <c r="BA62" s="93">
        <f>'SO-04.3 - Vegetační dopro...'!F34</f>
        <v>0</v>
      </c>
      <c r="BB62" s="93">
        <f>'SO-04.3 - Vegetační dopro...'!F35</f>
        <v>0</v>
      </c>
      <c r="BC62" s="93">
        <f>'SO-04.3 - Vegetační dopro...'!F36</f>
        <v>0</v>
      </c>
      <c r="BD62" s="95">
        <f>'SO-04.3 - Vegetační dopro...'!F37</f>
        <v>0</v>
      </c>
      <c r="BT62" s="96" t="s">
        <v>80</v>
      </c>
      <c r="BV62" s="96" t="s">
        <v>74</v>
      </c>
      <c r="BW62" s="96" t="s">
        <v>103</v>
      </c>
      <c r="BX62" s="96" t="s">
        <v>5</v>
      </c>
      <c r="CL62" s="96" t="s">
        <v>19</v>
      </c>
      <c r="CM62" s="96" t="s">
        <v>82</v>
      </c>
    </row>
    <row r="63" spans="1:91" s="7" customFormat="1" ht="24.75" customHeight="1">
      <c r="A63" s="86" t="s">
        <v>76</v>
      </c>
      <c r="B63" s="87"/>
      <c r="C63" s="88"/>
      <c r="D63" s="324" t="s">
        <v>104</v>
      </c>
      <c r="E63" s="324"/>
      <c r="F63" s="324"/>
      <c r="G63" s="324"/>
      <c r="H63" s="324"/>
      <c r="I63" s="89"/>
      <c r="J63" s="324" t="s">
        <v>105</v>
      </c>
      <c r="K63" s="324"/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4"/>
      <c r="AG63" s="349">
        <f>'SO-04.4 - Vegetační dopro...'!J30</f>
        <v>0</v>
      </c>
      <c r="AH63" s="350"/>
      <c r="AI63" s="350"/>
      <c r="AJ63" s="350"/>
      <c r="AK63" s="350"/>
      <c r="AL63" s="350"/>
      <c r="AM63" s="350"/>
      <c r="AN63" s="349">
        <f t="shared" si="0"/>
        <v>0</v>
      </c>
      <c r="AO63" s="350"/>
      <c r="AP63" s="350"/>
      <c r="AQ63" s="90" t="s">
        <v>79</v>
      </c>
      <c r="AR63" s="91"/>
      <c r="AS63" s="92">
        <v>0</v>
      </c>
      <c r="AT63" s="93">
        <f t="shared" si="1"/>
        <v>0</v>
      </c>
      <c r="AU63" s="94">
        <f>'SO-04.4 - Vegetační dopro...'!P84</f>
        <v>0</v>
      </c>
      <c r="AV63" s="93">
        <f>'SO-04.4 - Vegetační dopro...'!J33</f>
        <v>0</v>
      </c>
      <c r="AW63" s="93">
        <f>'SO-04.4 - Vegetační dopro...'!J34</f>
        <v>0</v>
      </c>
      <c r="AX63" s="93">
        <f>'SO-04.4 - Vegetační dopro...'!J35</f>
        <v>0</v>
      </c>
      <c r="AY63" s="93">
        <f>'SO-04.4 - Vegetační dopro...'!J36</f>
        <v>0</v>
      </c>
      <c r="AZ63" s="93">
        <f>'SO-04.4 - Vegetační dopro...'!F33</f>
        <v>0</v>
      </c>
      <c r="BA63" s="93">
        <f>'SO-04.4 - Vegetační dopro...'!F34</f>
        <v>0</v>
      </c>
      <c r="BB63" s="93">
        <f>'SO-04.4 - Vegetační dopro...'!F35</f>
        <v>0</v>
      </c>
      <c r="BC63" s="93">
        <f>'SO-04.4 - Vegetační dopro...'!F36</f>
        <v>0</v>
      </c>
      <c r="BD63" s="95">
        <f>'SO-04.4 - Vegetační dopro...'!F37</f>
        <v>0</v>
      </c>
      <c r="BT63" s="96" t="s">
        <v>80</v>
      </c>
      <c r="BV63" s="96" t="s">
        <v>74</v>
      </c>
      <c r="BW63" s="96" t="s">
        <v>106</v>
      </c>
      <c r="BX63" s="96" t="s">
        <v>5</v>
      </c>
      <c r="CL63" s="96" t="s">
        <v>19</v>
      </c>
      <c r="CM63" s="96" t="s">
        <v>82</v>
      </c>
    </row>
    <row r="64" spans="1:91" s="7" customFormat="1" ht="16.5" customHeight="1">
      <c r="A64" s="86" t="s">
        <v>76</v>
      </c>
      <c r="B64" s="87"/>
      <c r="C64" s="88"/>
      <c r="D64" s="324" t="s">
        <v>107</v>
      </c>
      <c r="E64" s="324"/>
      <c r="F64" s="324"/>
      <c r="G64" s="324"/>
      <c r="H64" s="324"/>
      <c r="I64" s="89"/>
      <c r="J64" s="324" t="s">
        <v>108</v>
      </c>
      <c r="K64" s="324"/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  <c r="AF64" s="324"/>
      <c r="AG64" s="349">
        <f>'VRN - Vedlejší rozpočtové...'!J30</f>
        <v>0</v>
      </c>
      <c r="AH64" s="350"/>
      <c r="AI64" s="350"/>
      <c r="AJ64" s="350"/>
      <c r="AK64" s="350"/>
      <c r="AL64" s="350"/>
      <c r="AM64" s="350"/>
      <c r="AN64" s="349">
        <f t="shared" si="0"/>
        <v>0</v>
      </c>
      <c r="AO64" s="350"/>
      <c r="AP64" s="350"/>
      <c r="AQ64" s="90" t="s">
        <v>79</v>
      </c>
      <c r="AR64" s="91"/>
      <c r="AS64" s="97">
        <v>0</v>
      </c>
      <c r="AT64" s="98">
        <f t="shared" si="1"/>
        <v>0</v>
      </c>
      <c r="AU64" s="99">
        <f>'VRN - Vedlejší rozpočtové...'!P82</f>
        <v>0</v>
      </c>
      <c r="AV64" s="98">
        <f>'VRN - Vedlejší rozpočtové...'!J33</f>
        <v>0</v>
      </c>
      <c r="AW64" s="98">
        <f>'VRN - Vedlejší rozpočtové...'!J34</f>
        <v>0</v>
      </c>
      <c r="AX64" s="98">
        <f>'VRN - Vedlejší rozpočtové...'!J35</f>
        <v>0</v>
      </c>
      <c r="AY64" s="98">
        <f>'VRN - Vedlejší rozpočtové...'!J36</f>
        <v>0</v>
      </c>
      <c r="AZ64" s="98">
        <f>'VRN - Vedlejší rozpočtové...'!F33</f>
        <v>0</v>
      </c>
      <c r="BA64" s="98">
        <f>'VRN - Vedlejší rozpočtové...'!F34</f>
        <v>0</v>
      </c>
      <c r="BB64" s="98">
        <f>'VRN - Vedlejší rozpočtové...'!F35</f>
        <v>0</v>
      </c>
      <c r="BC64" s="98">
        <f>'VRN - Vedlejší rozpočtové...'!F36</f>
        <v>0</v>
      </c>
      <c r="BD64" s="100">
        <f>'VRN - Vedlejší rozpočtové...'!F37</f>
        <v>0</v>
      </c>
      <c r="BT64" s="96" t="s">
        <v>80</v>
      </c>
      <c r="BV64" s="96" t="s">
        <v>74</v>
      </c>
      <c r="BW64" s="96" t="s">
        <v>109</v>
      </c>
      <c r="BX64" s="96" t="s">
        <v>5</v>
      </c>
      <c r="CL64" s="96" t="s">
        <v>19</v>
      </c>
      <c r="CM64" s="96" t="s">
        <v>82</v>
      </c>
    </row>
    <row r="65" spans="1:57" s="2" customFormat="1" ht="30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9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  <row r="66" spans="1:57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39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</sheetData>
  <sheetProtection algorithmName="SHA-512" hashValue="DIoKZdcgUK6x5SUAV773BI4CeJmVUuliFmUl1L0SV+OOVxc5a6/12tYO0mghDJluMEiBgLdNb9dAh0ur2IppgQ==" saltValue="5YCVK7DTUbxMSmqC74NGr4YJVzez3zP+y9Ic8yCKzmi2xsrss/RIz12EBbB3pmaVyIgskH166h4PNXG+y/MKgA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SO-01 - KN 1233 Zemní práce'!C2" display="/"/>
    <hyperlink ref="A56" location="'SO-02.1 - KN 1233 Výsadby...'!C2" display="/"/>
    <hyperlink ref="A57" location="'SO-02.2 - KN 1233 Výsadby...'!C2" display="/"/>
    <hyperlink ref="A58" location="'SO-02.3 - KN 1233 Výsadby...'!C2" display="/"/>
    <hyperlink ref="A59" location="'SO-02.4 - KN 1233 Výsadby...'!C2" display="/"/>
    <hyperlink ref="A60" location="'SO-04.1 - Vegetační dopro...'!C2" display="/"/>
    <hyperlink ref="A61" location="'SO-04.2 - Vegetační dopro...'!C2" display="/"/>
    <hyperlink ref="A62" location="'SO-04.3 - Vegetační dopro...'!C2" display="/"/>
    <hyperlink ref="A63" location="'SO-04.4 - Vegetační dopro...'!C2" display="/"/>
    <hyperlink ref="A64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106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465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ROUND((SUM(BE84:BE101)),  2)</f>
        <v>0</v>
      </c>
      <c r="G33" s="34"/>
      <c r="H33" s="34"/>
      <c r="I33" s="125">
        <v>0.21</v>
      </c>
      <c r="J33" s="124">
        <f>ROUND(((SUM(BE84:BE101))*I33),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ROUND((SUM(BF84:BF101)),  2)</f>
        <v>0</v>
      </c>
      <c r="G34" s="34"/>
      <c r="H34" s="34"/>
      <c r="I34" s="125">
        <v>0.15</v>
      </c>
      <c r="J34" s="124">
        <f>ROUND(((SUM(BF84:BF101))*I34),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ROUND((SUM(BG84:BG101)),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ROUND((SUM(BH84:BH101)),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ROUND((SUM(BI84:BI101)),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SO-04.4 - Vegetační doprovod polních cest - následná péče ve třetím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J96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J97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J100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SO-04.4 - Vegetační doprovod polních cest - následná péče ve třetím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3.2000000000000001E-2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P86+P96+P100</f>
        <v>0</v>
      </c>
      <c r="Q85" s="179"/>
      <c r="R85" s="180">
        <f>R86+R96+R100</f>
        <v>3.2000000000000001E-2</v>
      </c>
      <c r="S85" s="179"/>
      <c r="T85" s="181">
        <f>T86+T96+T100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BK86+BK96+BK100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SUM(P87:P95)</f>
        <v>0</v>
      </c>
      <c r="Q86" s="179"/>
      <c r="R86" s="180">
        <f>SUM(R87:R95)</f>
        <v>3.2000000000000001E-2</v>
      </c>
      <c r="S86" s="179"/>
      <c r="T86" s="181">
        <f>SUM(T87:T95)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SUM(BK87:BK95)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455</v>
      </c>
      <c r="F87" s="189" t="s">
        <v>456</v>
      </c>
      <c r="G87" s="190" t="s">
        <v>202</v>
      </c>
      <c r="H87" s="191">
        <v>32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466</v>
      </c>
    </row>
    <row r="88" spans="1:65" s="2" customFormat="1" ht="14.45" customHeight="1">
      <c r="A88" s="34"/>
      <c r="B88" s="35"/>
      <c r="C88" s="187" t="s">
        <v>82</v>
      </c>
      <c r="D88" s="187" t="s">
        <v>139</v>
      </c>
      <c r="E88" s="188" t="s">
        <v>300</v>
      </c>
      <c r="F88" s="189" t="s">
        <v>301</v>
      </c>
      <c r="G88" s="190" t="s">
        <v>302</v>
      </c>
      <c r="H88" s="191">
        <v>9.6000000000000002E-2</v>
      </c>
      <c r="I88" s="192"/>
      <c r="J88" s="193">
        <f>ROUND(I88*H88,2)</f>
        <v>0</v>
      </c>
      <c r="K88" s="189" t="s">
        <v>143</v>
      </c>
      <c r="L88" s="39"/>
      <c r="M88" s="194" t="s">
        <v>19</v>
      </c>
      <c r="N88" s="195" t="s">
        <v>43</v>
      </c>
      <c r="O88" s="6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144</v>
      </c>
      <c r="AT88" s="198" t="s">
        <v>139</v>
      </c>
      <c r="AU88" s="198" t="s">
        <v>82</v>
      </c>
      <c r="AY88" s="17" t="s">
        <v>137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80</v>
      </c>
      <c r="BK88" s="199">
        <f>ROUND(I88*H88,2)</f>
        <v>0</v>
      </c>
      <c r="BL88" s="17" t="s">
        <v>144</v>
      </c>
      <c r="BM88" s="198" t="s">
        <v>467</v>
      </c>
    </row>
    <row r="89" spans="1:65" s="2" customFormat="1" ht="19.5">
      <c r="A89" s="34"/>
      <c r="B89" s="35"/>
      <c r="C89" s="36"/>
      <c r="D89" s="202" t="s">
        <v>156</v>
      </c>
      <c r="E89" s="36"/>
      <c r="F89" s="212" t="s">
        <v>349</v>
      </c>
      <c r="G89" s="36"/>
      <c r="H89" s="36"/>
      <c r="I89" s="108"/>
      <c r="J89" s="36"/>
      <c r="K89" s="36"/>
      <c r="L89" s="39"/>
      <c r="M89" s="213"/>
      <c r="N89" s="214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156</v>
      </c>
      <c r="AU89" s="17" t="s">
        <v>82</v>
      </c>
    </row>
    <row r="90" spans="1:65" s="13" customFormat="1" ht="11.25">
      <c r="B90" s="200"/>
      <c r="C90" s="201"/>
      <c r="D90" s="202" t="s">
        <v>150</v>
      </c>
      <c r="E90" s="203" t="s">
        <v>19</v>
      </c>
      <c r="F90" s="204" t="s">
        <v>441</v>
      </c>
      <c r="G90" s="201"/>
      <c r="H90" s="205">
        <v>9.6000000000000002E-2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150</v>
      </c>
      <c r="AU90" s="211" t="s">
        <v>82</v>
      </c>
      <c r="AV90" s="13" t="s">
        <v>82</v>
      </c>
      <c r="AW90" s="13" t="s">
        <v>31</v>
      </c>
      <c r="AX90" s="13" t="s">
        <v>80</v>
      </c>
      <c r="AY90" s="211" t="s">
        <v>137</v>
      </c>
    </row>
    <row r="91" spans="1:65" s="2" customFormat="1" ht="14.45" customHeight="1">
      <c r="A91" s="34"/>
      <c r="B91" s="35"/>
      <c r="C91" s="187" t="s">
        <v>152</v>
      </c>
      <c r="D91" s="187" t="s">
        <v>139</v>
      </c>
      <c r="E91" s="188" t="s">
        <v>351</v>
      </c>
      <c r="F91" s="189" t="s">
        <v>352</v>
      </c>
      <c r="G91" s="190" t="s">
        <v>142</v>
      </c>
      <c r="H91" s="191">
        <v>32</v>
      </c>
      <c r="I91" s="192"/>
      <c r="J91" s="193">
        <f>ROUND(I91*H91,2)</f>
        <v>0</v>
      </c>
      <c r="K91" s="189" t="s">
        <v>143</v>
      </c>
      <c r="L91" s="39"/>
      <c r="M91" s="194" t="s">
        <v>19</v>
      </c>
      <c r="N91" s="195" t="s">
        <v>43</v>
      </c>
      <c r="O91" s="6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144</v>
      </c>
      <c r="AT91" s="198" t="s">
        <v>139</v>
      </c>
      <c r="AU91" s="198" t="s">
        <v>82</v>
      </c>
      <c r="AY91" s="17" t="s">
        <v>137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80</v>
      </c>
      <c r="BK91" s="199">
        <f>ROUND(I91*H91,2)</f>
        <v>0</v>
      </c>
      <c r="BL91" s="17" t="s">
        <v>144</v>
      </c>
      <c r="BM91" s="198" t="s">
        <v>468</v>
      </c>
    </row>
    <row r="92" spans="1:65" s="2" customFormat="1" ht="14.45" customHeight="1">
      <c r="A92" s="34"/>
      <c r="B92" s="35"/>
      <c r="C92" s="229" t="s">
        <v>144</v>
      </c>
      <c r="D92" s="229" t="s">
        <v>232</v>
      </c>
      <c r="E92" s="230" t="s">
        <v>309</v>
      </c>
      <c r="F92" s="231" t="s">
        <v>310</v>
      </c>
      <c r="G92" s="232" t="s">
        <v>148</v>
      </c>
      <c r="H92" s="233">
        <v>0.16</v>
      </c>
      <c r="I92" s="234"/>
      <c r="J92" s="235">
        <f>ROUND(I92*H92,2)</f>
        <v>0</v>
      </c>
      <c r="K92" s="231" t="s">
        <v>143</v>
      </c>
      <c r="L92" s="236"/>
      <c r="M92" s="237" t="s">
        <v>19</v>
      </c>
      <c r="N92" s="238" t="s">
        <v>43</v>
      </c>
      <c r="O92" s="64"/>
      <c r="P92" s="196">
        <f>O92*H92</f>
        <v>0</v>
      </c>
      <c r="Q92" s="196">
        <v>0.2</v>
      </c>
      <c r="R92" s="196">
        <f>Q92*H92</f>
        <v>3.2000000000000001E-2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178</v>
      </c>
      <c r="AT92" s="198" t="s">
        <v>232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469</v>
      </c>
    </row>
    <row r="93" spans="1:65" s="13" customFormat="1" ht="11.25">
      <c r="B93" s="200"/>
      <c r="C93" s="201"/>
      <c r="D93" s="202" t="s">
        <v>150</v>
      </c>
      <c r="E93" s="201"/>
      <c r="F93" s="204" t="s">
        <v>447</v>
      </c>
      <c r="G93" s="201"/>
      <c r="H93" s="205">
        <v>0.16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150</v>
      </c>
      <c r="AU93" s="211" t="s">
        <v>82</v>
      </c>
      <c r="AV93" s="13" t="s">
        <v>82</v>
      </c>
      <c r="AW93" s="13" t="s">
        <v>4</v>
      </c>
      <c r="AX93" s="13" t="s">
        <v>80</v>
      </c>
      <c r="AY93" s="211" t="s">
        <v>137</v>
      </c>
    </row>
    <row r="94" spans="1:65" s="2" customFormat="1" ht="14.45" customHeight="1">
      <c r="A94" s="34"/>
      <c r="B94" s="35"/>
      <c r="C94" s="187" t="s">
        <v>162</v>
      </c>
      <c r="D94" s="187" t="s">
        <v>139</v>
      </c>
      <c r="E94" s="188" t="s">
        <v>359</v>
      </c>
      <c r="F94" s="189" t="s">
        <v>360</v>
      </c>
      <c r="G94" s="190" t="s">
        <v>142</v>
      </c>
      <c r="H94" s="191">
        <v>301.44</v>
      </c>
      <c r="I94" s="192"/>
      <c r="J94" s="193">
        <f>ROUND(I94*H94,2)</f>
        <v>0</v>
      </c>
      <c r="K94" s="189" t="s">
        <v>143</v>
      </c>
      <c r="L94" s="39"/>
      <c r="M94" s="194" t="s">
        <v>19</v>
      </c>
      <c r="N94" s="195" t="s">
        <v>43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144</v>
      </c>
      <c r="AT94" s="198" t="s">
        <v>139</v>
      </c>
      <c r="AU94" s="198" t="s">
        <v>82</v>
      </c>
      <c r="AY94" s="17" t="s">
        <v>137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80</v>
      </c>
      <c r="BK94" s="199">
        <f>ROUND(I94*H94,2)</f>
        <v>0</v>
      </c>
      <c r="BL94" s="17" t="s">
        <v>144</v>
      </c>
      <c r="BM94" s="198" t="s">
        <v>470</v>
      </c>
    </row>
    <row r="95" spans="1:65" s="13" customFormat="1" ht="11.25">
      <c r="B95" s="200"/>
      <c r="C95" s="201"/>
      <c r="D95" s="202" t="s">
        <v>150</v>
      </c>
      <c r="E95" s="203" t="s">
        <v>19</v>
      </c>
      <c r="F95" s="204" t="s">
        <v>449</v>
      </c>
      <c r="G95" s="201"/>
      <c r="H95" s="205">
        <v>301.44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150</v>
      </c>
      <c r="AU95" s="211" t="s">
        <v>82</v>
      </c>
      <c r="AV95" s="13" t="s">
        <v>82</v>
      </c>
      <c r="AW95" s="13" t="s">
        <v>31</v>
      </c>
      <c r="AX95" s="13" t="s">
        <v>80</v>
      </c>
      <c r="AY95" s="211" t="s">
        <v>137</v>
      </c>
    </row>
    <row r="96" spans="1:65" s="12" customFormat="1" ht="22.9" customHeight="1">
      <c r="B96" s="171"/>
      <c r="C96" s="172"/>
      <c r="D96" s="173" t="s">
        <v>71</v>
      </c>
      <c r="E96" s="185" t="s">
        <v>184</v>
      </c>
      <c r="F96" s="185" t="s">
        <v>204</v>
      </c>
      <c r="G96" s="172"/>
      <c r="H96" s="172"/>
      <c r="I96" s="175"/>
      <c r="J96" s="186">
        <f>BK96</f>
        <v>0</v>
      </c>
      <c r="K96" s="172"/>
      <c r="L96" s="177"/>
      <c r="M96" s="178"/>
      <c r="N96" s="179"/>
      <c r="O96" s="179"/>
      <c r="P96" s="180">
        <f>P97</f>
        <v>0</v>
      </c>
      <c r="Q96" s="179"/>
      <c r="R96" s="180">
        <f>R97</f>
        <v>0</v>
      </c>
      <c r="S96" s="179"/>
      <c r="T96" s="181">
        <f>T97</f>
        <v>0</v>
      </c>
      <c r="AR96" s="182" t="s">
        <v>80</v>
      </c>
      <c r="AT96" s="183" t="s">
        <v>71</v>
      </c>
      <c r="AU96" s="183" t="s">
        <v>80</v>
      </c>
      <c r="AY96" s="182" t="s">
        <v>137</v>
      </c>
      <c r="BK96" s="184">
        <f>BK97</f>
        <v>0</v>
      </c>
    </row>
    <row r="97" spans="1:65" s="12" customFormat="1" ht="20.85" customHeight="1">
      <c r="B97" s="171"/>
      <c r="C97" s="172"/>
      <c r="D97" s="173" t="s">
        <v>71</v>
      </c>
      <c r="E97" s="185" t="s">
        <v>205</v>
      </c>
      <c r="F97" s="185" t="s">
        <v>206</v>
      </c>
      <c r="G97" s="172"/>
      <c r="H97" s="172"/>
      <c r="I97" s="175"/>
      <c r="J97" s="186">
        <f>BK97</f>
        <v>0</v>
      </c>
      <c r="K97" s="172"/>
      <c r="L97" s="177"/>
      <c r="M97" s="178"/>
      <c r="N97" s="179"/>
      <c r="O97" s="179"/>
      <c r="P97" s="180">
        <f>SUM(P98:P99)</f>
        <v>0</v>
      </c>
      <c r="Q97" s="179"/>
      <c r="R97" s="180">
        <f>SUM(R98:R99)</f>
        <v>0</v>
      </c>
      <c r="S97" s="179"/>
      <c r="T97" s="181">
        <f>SUM(T98:T99)</f>
        <v>0</v>
      </c>
      <c r="AR97" s="182" t="s">
        <v>80</v>
      </c>
      <c r="AT97" s="183" t="s">
        <v>71</v>
      </c>
      <c r="AU97" s="183" t="s">
        <v>82</v>
      </c>
      <c r="AY97" s="182" t="s">
        <v>137</v>
      </c>
      <c r="BK97" s="184">
        <f>SUM(BK98:BK99)</f>
        <v>0</v>
      </c>
    </row>
    <row r="98" spans="1:65" s="2" customFormat="1" ht="14.45" customHeight="1">
      <c r="A98" s="34"/>
      <c r="B98" s="35"/>
      <c r="C98" s="187" t="s">
        <v>166</v>
      </c>
      <c r="D98" s="187" t="s">
        <v>139</v>
      </c>
      <c r="E98" s="188" t="s">
        <v>366</v>
      </c>
      <c r="F98" s="189" t="s">
        <v>385</v>
      </c>
      <c r="G98" s="190" t="s">
        <v>202</v>
      </c>
      <c r="H98" s="191">
        <v>32</v>
      </c>
      <c r="I98" s="192"/>
      <c r="J98" s="193">
        <f>ROUND(I98*H98,2)</f>
        <v>0</v>
      </c>
      <c r="K98" s="189" t="s">
        <v>19</v>
      </c>
      <c r="L98" s="39"/>
      <c r="M98" s="194" t="s">
        <v>19</v>
      </c>
      <c r="N98" s="195" t="s">
        <v>43</v>
      </c>
      <c r="O98" s="64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211</v>
      </c>
      <c r="AT98" s="198" t="s">
        <v>139</v>
      </c>
      <c r="AU98" s="198" t="s">
        <v>152</v>
      </c>
      <c r="AY98" s="17" t="s">
        <v>137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7" t="s">
        <v>80</v>
      </c>
      <c r="BK98" s="199">
        <f>ROUND(I98*H98,2)</f>
        <v>0</v>
      </c>
      <c r="BL98" s="17" t="s">
        <v>211</v>
      </c>
      <c r="BM98" s="198" t="s">
        <v>471</v>
      </c>
    </row>
    <row r="99" spans="1:65" s="2" customFormat="1" ht="14.45" customHeight="1">
      <c r="A99" s="34"/>
      <c r="B99" s="35"/>
      <c r="C99" s="187" t="s">
        <v>173</v>
      </c>
      <c r="D99" s="187" t="s">
        <v>139</v>
      </c>
      <c r="E99" s="188" t="s">
        <v>372</v>
      </c>
      <c r="F99" s="189" t="s">
        <v>451</v>
      </c>
      <c r="G99" s="190" t="s">
        <v>202</v>
      </c>
      <c r="H99" s="191">
        <v>32</v>
      </c>
      <c r="I99" s="192"/>
      <c r="J99" s="193">
        <f>ROUND(I99*H99,2)</f>
        <v>0</v>
      </c>
      <c r="K99" s="189" t="s">
        <v>19</v>
      </c>
      <c r="L99" s="39"/>
      <c r="M99" s="194" t="s">
        <v>19</v>
      </c>
      <c r="N99" s="195" t="s">
        <v>43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211</v>
      </c>
      <c r="AT99" s="198" t="s">
        <v>139</v>
      </c>
      <c r="AU99" s="198" t="s">
        <v>152</v>
      </c>
      <c r="AY99" s="17" t="s">
        <v>137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80</v>
      </c>
      <c r="BK99" s="199">
        <f>ROUND(I99*H99,2)</f>
        <v>0</v>
      </c>
      <c r="BL99" s="17" t="s">
        <v>211</v>
      </c>
      <c r="BM99" s="198" t="s">
        <v>472</v>
      </c>
    </row>
    <row r="100" spans="1:65" s="12" customFormat="1" ht="22.9" customHeight="1">
      <c r="B100" s="171"/>
      <c r="C100" s="172"/>
      <c r="D100" s="173" t="s">
        <v>71</v>
      </c>
      <c r="E100" s="185" t="s">
        <v>337</v>
      </c>
      <c r="F100" s="185" t="s">
        <v>338</v>
      </c>
      <c r="G100" s="172"/>
      <c r="H100" s="172"/>
      <c r="I100" s="175"/>
      <c r="J100" s="186">
        <f>BK100</f>
        <v>0</v>
      </c>
      <c r="K100" s="172"/>
      <c r="L100" s="177"/>
      <c r="M100" s="178"/>
      <c r="N100" s="179"/>
      <c r="O100" s="179"/>
      <c r="P100" s="180">
        <f>P101</f>
        <v>0</v>
      </c>
      <c r="Q100" s="179"/>
      <c r="R100" s="180">
        <f>R101</f>
        <v>0</v>
      </c>
      <c r="S100" s="179"/>
      <c r="T100" s="181">
        <f>T101</f>
        <v>0</v>
      </c>
      <c r="AR100" s="182" t="s">
        <v>80</v>
      </c>
      <c r="AT100" s="183" t="s">
        <v>71</v>
      </c>
      <c r="AU100" s="183" t="s">
        <v>80</v>
      </c>
      <c r="AY100" s="182" t="s">
        <v>137</v>
      </c>
      <c r="BK100" s="184">
        <f>BK101</f>
        <v>0</v>
      </c>
    </row>
    <row r="101" spans="1:65" s="2" customFormat="1" ht="14.45" customHeight="1">
      <c r="A101" s="34"/>
      <c r="B101" s="35"/>
      <c r="C101" s="187" t="s">
        <v>178</v>
      </c>
      <c r="D101" s="187" t="s">
        <v>139</v>
      </c>
      <c r="E101" s="188" t="s">
        <v>340</v>
      </c>
      <c r="F101" s="189" t="s">
        <v>341</v>
      </c>
      <c r="G101" s="190" t="s">
        <v>210</v>
      </c>
      <c r="H101" s="191">
        <v>3.2000000000000001E-2</v>
      </c>
      <c r="I101" s="192"/>
      <c r="J101" s="193">
        <f>ROUND(I101*H101,2)</f>
        <v>0</v>
      </c>
      <c r="K101" s="189" t="s">
        <v>143</v>
      </c>
      <c r="L101" s="39"/>
      <c r="M101" s="239" t="s">
        <v>19</v>
      </c>
      <c r="N101" s="240" t="s">
        <v>43</v>
      </c>
      <c r="O101" s="241"/>
      <c r="P101" s="242">
        <f>O101*H101</f>
        <v>0</v>
      </c>
      <c r="Q101" s="242">
        <v>0</v>
      </c>
      <c r="R101" s="242">
        <f>Q101*H101</f>
        <v>0</v>
      </c>
      <c r="S101" s="242">
        <v>0</v>
      </c>
      <c r="T101" s="24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144</v>
      </c>
      <c r="AT101" s="198" t="s">
        <v>139</v>
      </c>
      <c r="AU101" s="198" t="s">
        <v>82</v>
      </c>
      <c r="AY101" s="17" t="s">
        <v>137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80</v>
      </c>
      <c r="BK101" s="199">
        <f>ROUND(I101*H101,2)</f>
        <v>0</v>
      </c>
      <c r="BL101" s="17" t="s">
        <v>144</v>
      </c>
      <c r="BM101" s="198" t="s">
        <v>473</v>
      </c>
    </row>
    <row r="102" spans="1:65" s="2" customFormat="1" ht="6.95" customHeight="1">
      <c r="A102" s="34"/>
      <c r="B102" s="47"/>
      <c r="C102" s="48"/>
      <c r="D102" s="48"/>
      <c r="E102" s="48"/>
      <c r="F102" s="48"/>
      <c r="G102" s="48"/>
      <c r="H102" s="48"/>
      <c r="I102" s="136"/>
      <c r="J102" s="48"/>
      <c r="K102" s="48"/>
      <c r="L102" s="39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sheetProtection algorithmName="SHA-512" hashValue="z+RE2S7KV/nOowXe1qzcLuQxhZLAEAfQ/RvBYs+LUwZtMkzHoImpDsKcdFME73MCKmMm/r9vp8SjBpOipc4PVw==" saltValue="rcS+VtTtbcUz2ZG5ba+gTuBCiGq/S8pndMCzHPlj57aKOEibWCmc0FO8lVsCCzxEiHrdbElFes4BVI1pzVIZBA==" spinCount="100000" sheet="1" objects="1" scenarios="1" formatColumns="0" formatRows="0" autoFilter="0"/>
  <autoFilter ref="C83:K10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109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474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ROUND(J82,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ROUND((SUM(BE82:BE93)),  2)</f>
        <v>0</v>
      </c>
      <c r="G33" s="34"/>
      <c r="H33" s="34"/>
      <c r="I33" s="125">
        <v>0.21</v>
      </c>
      <c r="J33" s="124">
        <f>ROUND(((SUM(BE82:BE93))*I33),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ROUND((SUM(BF82:BF93)),  2)</f>
        <v>0</v>
      </c>
      <c r="G34" s="34"/>
      <c r="H34" s="34"/>
      <c r="I34" s="125">
        <v>0.15</v>
      </c>
      <c r="J34" s="124">
        <f>ROUND(((SUM(BF82:BF93))*I34),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ROUND((SUM(BG82:BG93)),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ROUND((SUM(BH82:BH93)),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ROUND((SUM(BI82:BI93)),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VRN - Vedlejší rozpočtové náklady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J82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474</v>
      </c>
      <c r="E60" s="148"/>
      <c r="F60" s="148"/>
      <c r="G60" s="148"/>
      <c r="H60" s="148"/>
      <c r="I60" s="149"/>
      <c r="J60" s="150">
        <f>J83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475</v>
      </c>
      <c r="E61" s="155"/>
      <c r="F61" s="155"/>
      <c r="G61" s="155"/>
      <c r="H61" s="155"/>
      <c r="I61" s="156"/>
      <c r="J61" s="157">
        <f>J84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476</v>
      </c>
      <c r="E62" s="155"/>
      <c r="F62" s="155"/>
      <c r="G62" s="155"/>
      <c r="H62" s="155"/>
      <c r="I62" s="156"/>
      <c r="J62" s="157">
        <f>J89</f>
        <v>0</v>
      </c>
      <c r="K62" s="153"/>
      <c r="L62" s="158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08"/>
      <c r="J63" s="36"/>
      <c r="K63" s="36"/>
      <c r="L63" s="10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36"/>
      <c r="J64" s="48"/>
      <c r="K64" s="48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39"/>
      <c r="J68" s="50"/>
      <c r="K68" s="50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122</v>
      </c>
      <c r="D69" s="36"/>
      <c r="E69" s="36"/>
      <c r="F69" s="36"/>
      <c r="G69" s="36"/>
      <c r="H69" s="36"/>
      <c r="I69" s="108"/>
      <c r="J69" s="36"/>
      <c r="K69" s="36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9" t="str">
        <f>E7</f>
        <v>Zeleň s vodní komponentou v k.ú. Žehušice - aktualizace</v>
      </c>
      <c r="F72" s="370"/>
      <c r="G72" s="370"/>
      <c r="H72" s="370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111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6" t="str">
        <f>E9</f>
        <v>VRN - Vedlejší rozpočtové náklady</v>
      </c>
      <c r="F74" s="371"/>
      <c r="G74" s="371"/>
      <c r="H74" s="371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111" t="s">
        <v>23</v>
      </c>
      <c r="J76" s="59" t="str">
        <f>IF(J12="","",J12)</f>
        <v>4. 10. 2019</v>
      </c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 xml:space="preserve"> </v>
      </c>
      <c r="G78" s="36"/>
      <c r="H78" s="36"/>
      <c r="I78" s="111" t="s">
        <v>30</v>
      </c>
      <c r="J78" s="32" t="str">
        <f>E21</f>
        <v xml:space="preserve"> 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28</v>
      </c>
      <c r="D79" s="36"/>
      <c r="E79" s="36"/>
      <c r="F79" s="27" t="str">
        <f>IF(E18="","",E18)</f>
        <v>Vyplň údaj</v>
      </c>
      <c r="G79" s="36"/>
      <c r="H79" s="36"/>
      <c r="I79" s="111" t="s">
        <v>32</v>
      </c>
      <c r="J79" s="32" t="str">
        <f>E24</f>
        <v>Atelier Fontes, s.r.o.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9"/>
      <c r="B81" s="160"/>
      <c r="C81" s="161" t="s">
        <v>123</v>
      </c>
      <c r="D81" s="162" t="s">
        <v>57</v>
      </c>
      <c r="E81" s="162" t="s">
        <v>53</v>
      </c>
      <c r="F81" s="162" t="s">
        <v>54</v>
      </c>
      <c r="G81" s="162" t="s">
        <v>124</v>
      </c>
      <c r="H81" s="162" t="s">
        <v>125</v>
      </c>
      <c r="I81" s="163" t="s">
        <v>126</v>
      </c>
      <c r="J81" s="162" t="s">
        <v>115</v>
      </c>
      <c r="K81" s="164" t="s">
        <v>127</v>
      </c>
      <c r="L81" s="165"/>
      <c r="M81" s="68" t="s">
        <v>19</v>
      </c>
      <c r="N81" s="69" t="s">
        <v>42</v>
      </c>
      <c r="O81" s="69" t="s">
        <v>128</v>
      </c>
      <c r="P81" s="69" t="s">
        <v>129</v>
      </c>
      <c r="Q81" s="69" t="s">
        <v>130</v>
      </c>
      <c r="R81" s="69" t="s">
        <v>131</v>
      </c>
      <c r="S81" s="69" t="s">
        <v>132</v>
      </c>
      <c r="T81" s="70" t="s">
        <v>133</v>
      </c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</row>
    <row r="82" spans="1:65" s="2" customFormat="1" ht="22.9" customHeight="1">
      <c r="A82" s="34"/>
      <c r="B82" s="35"/>
      <c r="C82" s="75" t="s">
        <v>134</v>
      </c>
      <c r="D82" s="36"/>
      <c r="E82" s="36"/>
      <c r="F82" s="36"/>
      <c r="G82" s="36"/>
      <c r="H82" s="36"/>
      <c r="I82" s="108"/>
      <c r="J82" s="166">
        <f>BK82</f>
        <v>0</v>
      </c>
      <c r="K82" s="36"/>
      <c r="L82" s="39"/>
      <c r="M82" s="71"/>
      <c r="N82" s="167"/>
      <c r="O82" s="72"/>
      <c r="P82" s="168">
        <f>P83</f>
        <v>0</v>
      </c>
      <c r="Q82" s="72"/>
      <c r="R82" s="168">
        <f>R83</f>
        <v>0</v>
      </c>
      <c r="S82" s="72"/>
      <c r="T82" s="16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116</v>
      </c>
      <c r="BK82" s="170">
        <f>BK83</f>
        <v>0</v>
      </c>
    </row>
    <row r="83" spans="1:65" s="12" customFormat="1" ht="25.9" customHeight="1">
      <c r="B83" s="171"/>
      <c r="C83" s="172"/>
      <c r="D83" s="173" t="s">
        <v>71</v>
      </c>
      <c r="E83" s="174" t="s">
        <v>107</v>
      </c>
      <c r="F83" s="174" t="s">
        <v>108</v>
      </c>
      <c r="G83" s="172"/>
      <c r="H83" s="172"/>
      <c r="I83" s="175"/>
      <c r="J83" s="176">
        <f>BK83</f>
        <v>0</v>
      </c>
      <c r="K83" s="172"/>
      <c r="L83" s="177"/>
      <c r="M83" s="178"/>
      <c r="N83" s="179"/>
      <c r="O83" s="179"/>
      <c r="P83" s="180">
        <f>P84+P89</f>
        <v>0</v>
      </c>
      <c r="Q83" s="179"/>
      <c r="R83" s="180">
        <f>R84+R89</f>
        <v>0</v>
      </c>
      <c r="S83" s="179"/>
      <c r="T83" s="181">
        <f>T84+T89</f>
        <v>0</v>
      </c>
      <c r="AR83" s="182" t="s">
        <v>162</v>
      </c>
      <c r="AT83" s="183" t="s">
        <v>71</v>
      </c>
      <c r="AU83" s="183" t="s">
        <v>72</v>
      </c>
      <c r="AY83" s="182" t="s">
        <v>137</v>
      </c>
      <c r="BK83" s="184">
        <f>BK84+BK89</f>
        <v>0</v>
      </c>
    </row>
    <row r="84" spans="1:65" s="12" customFormat="1" ht="22.9" customHeight="1">
      <c r="B84" s="171"/>
      <c r="C84" s="172"/>
      <c r="D84" s="173" t="s">
        <v>71</v>
      </c>
      <c r="E84" s="185" t="s">
        <v>477</v>
      </c>
      <c r="F84" s="185" t="s">
        <v>478</v>
      </c>
      <c r="G84" s="172"/>
      <c r="H84" s="172"/>
      <c r="I84" s="175"/>
      <c r="J84" s="186">
        <f>BK84</f>
        <v>0</v>
      </c>
      <c r="K84" s="172"/>
      <c r="L84" s="177"/>
      <c r="M84" s="178"/>
      <c r="N84" s="179"/>
      <c r="O84" s="179"/>
      <c r="P84" s="180">
        <f>SUM(P85:P88)</f>
        <v>0</v>
      </c>
      <c r="Q84" s="179"/>
      <c r="R84" s="180">
        <f>SUM(R85:R88)</f>
        <v>0</v>
      </c>
      <c r="S84" s="179"/>
      <c r="T84" s="181">
        <f>SUM(T85:T88)</f>
        <v>0</v>
      </c>
      <c r="AR84" s="182" t="s">
        <v>162</v>
      </c>
      <c r="AT84" s="183" t="s">
        <v>71</v>
      </c>
      <c r="AU84" s="183" t="s">
        <v>80</v>
      </c>
      <c r="AY84" s="182" t="s">
        <v>137</v>
      </c>
      <c r="BK84" s="184">
        <f>SUM(BK85:BK88)</f>
        <v>0</v>
      </c>
    </row>
    <row r="85" spans="1:65" s="2" customFormat="1" ht="14.45" customHeight="1">
      <c r="A85" s="34"/>
      <c r="B85" s="35"/>
      <c r="C85" s="187" t="s">
        <v>80</v>
      </c>
      <c r="D85" s="187" t="s">
        <v>139</v>
      </c>
      <c r="E85" s="188" t="s">
        <v>479</v>
      </c>
      <c r="F85" s="189" t="s">
        <v>480</v>
      </c>
      <c r="G85" s="190" t="s">
        <v>481</v>
      </c>
      <c r="H85" s="191">
        <v>120</v>
      </c>
      <c r="I85" s="192"/>
      <c r="J85" s="193">
        <f>ROUND(I85*H85,2)</f>
        <v>0</v>
      </c>
      <c r="K85" s="189" t="s">
        <v>143</v>
      </c>
      <c r="L85" s="39"/>
      <c r="M85" s="194" t="s">
        <v>19</v>
      </c>
      <c r="N85" s="195" t="s">
        <v>43</v>
      </c>
      <c r="O85" s="64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98" t="s">
        <v>482</v>
      </c>
      <c r="AT85" s="198" t="s">
        <v>139</v>
      </c>
      <c r="AU85" s="198" t="s">
        <v>82</v>
      </c>
      <c r="AY85" s="17" t="s">
        <v>137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7" t="s">
        <v>80</v>
      </c>
      <c r="BK85" s="199">
        <f>ROUND(I85*H85,2)</f>
        <v>0</v>
      </c>
      <c r="BL85" s="17" t="s">
        <v>482</v>
      </c>
      <c r="BM85" s="198" t="s">
        <v>483</v>
      </c>
    </row>
    <row r="86" spans="1:65" s="2" customFormat="1" ht="19.5">
      <c r="A86" s="34"/>
      <c r="B86" s="35"/>
      <c r="C86" s="36"/>
      <c r="D86" s="202" t="s">
        <v>156</v>
      </c>
      <c r="E86" s="36"/>
      <c r="F86" s="212" t="s">
        <v>484</v>
      </c>
      <c r="G86" s="36"/>
      <c r="H86" s="36"/>
      <c r="I86" s="108"/>
      <c r="J86" s="36"/>
      <c r="K86" s="36"/>
      <c r="L86" s="39"/>
      <c r="M86" s="213"/>
      <c r="N86" s="214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156</v>
      </c>
      <c r="AU86" s="17" t="s">
        <v>82</v>
      </c>
    </row>
    <row r="87" spans="1:65" s="2" customFormat="1" ht="14.45" customHeight="1">
      <c r="A87" s="34"/>
      <c r="B87" s="35"/>
      <c r="C87" s="187" t="s">
        <v>82</v>
      </c>
      <c r="D87" s="187" t="s">
        <v>139</v>
      </c>
      <c r="E87" s="188" t="s">
        <v>485</v>
      </c>
      <c r="F87" s="189" t="s">
        <v>486</v>
      </c>
      <c r="G87" s="190" t="s">
        <v>481</v>
      </c>
      <c r="H87" s="191">
        <v>97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482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482</v>
      </c>
      <c r="BM87" s="198" t="s">
        <v>487</v>
      </c>
    </row>
    <row r="88" spans="1:65" s="2" customFormat="1" ht="19.5">
      <c r="A88" s="34"/>
      <c r="B88" s="35"/>
      <c r="C88" s="36"/>
      <c r="D88" s="202" t="s">
        <v>156</v>
      </c>
      <c r="E88" s="36"/>
      <c r="F88" s="212" t="s">
        <v>488</v>
      </c>
      <c r="G88" s="36"/>
      <c r="H88" s="36"/>
      <c r="I88" s="108"/>
      <c r="J88" s="36"/>
      <c r="K88" s="36"/>
      <c r="L88" s="39"/>
      <c r="M88" s="213"/>
      <c r="N88" s="21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156</v>
      </c>
      <c r="AU88" s="17" t="s">
        <v>82</v>
      </c>
    </row>
    <row r="89" spans="1:65" s="12" customFormat="1" ht="22.9" customHeight="1">
      <c r="B89" s="171"/>
      <c r="C89" s="172"/>
      <c r="D89" s="173" t="s">
        <v>71</v>
      </c>
      <c r="E89" s="185" t="s">
        <v>489</v>
      </c>
      <c r="F89" s="185" t="s">
        <v>490</v>
      </c>
      <c r="G89" s="172"/>
      <c r="H89" s="172"/>
      <c r="I89" s="175"/>
      <c r="J89" s="186">
        <f>BK89</f>
        <v>0</v>
      </c>
      <c r="K89" s="172"/>
      <c r="L89" s="177"/>
      <c r="M89" s="178"/>
      <c r="N89" s="179"/>
      <c r="O89" s="179"/>
      <c r="P89" s="180">
        <f>SUM(P90:P93)</f>
        <v>0</v>
      </c>
      <c r="Q89" s="179"/>
      <c r="R89" s="180">
        <f>SUM(R90:R93)</f>
        <v>0</v>
      </c>
      <c r="S89" s="179"/>
      <c r="T89" s="181">
        <f>SUM(T90:T93)</f>
        <v>0</v>
      </c>
      <c r="AR89" s="182" t="s">
        <v>162</v>
      </c>
      <c r="AT89" s="183" t="s">
        <v>71</v>
      </c>
      <c r="AU89" s="183" t="s">
        <v>80</v>
      </c>
      <c r="AY89" s="182" t="s">
        <v>137</v>
      </c>
      <c r="BK89" s="184">
        <f>SUM(BK90:BK93)</f>
        <v>0</v>
      </c>
    </row>
    <row r="90" spans="1:65" s="2" customFormat="1" ht="14.45" customHeight="1">
      <c r="A90" s="34"/>
      <c r="B90" s="35"/>
      <c r="C90" s="187" t="s">
        <v>152</v>
      </c>
      <c r="D90" s="187" t="s">
        <v>139</v>
      </c>
      <c r="E90" s="188" t="s">
        <v>491</v>
      </c>
      <c r="F90" s="189" t="s">
        <v>492</v>
      </c>
      <c r="G90" s="190" t="s">
        <v>481</v>
      </c>
      <c r="H90" s="191">
        <v>1</v>
      </c>
      <c r="I90" s="192"/>
      <c r="J90" s="193">
        <f>ROUND(I90*H90,2)</f>
        <v>0</v>
      </c>
      <c r="K90" s="189" t="s">
        <v>143</v>
      </c>
      <c r="L90" s="39"/>
      <c r="M90" s="194" t="s">
        <v>19</v>
      </c>
      <c r="N90" s="195" t="s">
        <v>43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482</v>
      </c>
      <c r="AT90" s="198" t="s">
        <v>139</v>
      </c>
      <c r="AU90" s="198" t="s">
        <v>82</v>
      </c>
      <c r="AY90" s="17" t="s">
        <v>137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80</v>
      </c>
      <c r="BK90" s="199">
        <f>ROUND(I90*H90,2)</f>
        <v>0</v>
      </c>
      <c r="BL90" s="17" t="s">
        <v>482</v>
      </c>
      <c r="BM90" s="198" t="s">
        <v>493</v>
      </c>
    </row>
    <row r="91" spans="1:65" s="2" customFormat="1" ht="19.5">
      <c r="A91" s="34"/>
      <c r="B91" s="35"/>
      <c r="C91" s="36"/>
      <c r="D91" s="202" t="s">
        <v>156</v>
      </c>
      <c r="E91" s="36"/>
      <c r="F91" s="212" t="s">
        <v>494</v>
      </c>
      <c r="G91" s="36"/>
      <c r="H91" s="36"/>
      <c r="I91" s="108"/>
      <c r="J91" s="36"/>
      <c r="K91" s="36"/>
      <c r="L91" s="39"/>
      <c r="M91" s="213"/>
      <c r="N91" s="21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156</v>
      </c>
      <c r="AU91" s="17" t="s">
        <v>82</v>
      </c>
    </row>
    <row r="92" spans="1:65" s="2" customFormat="1" ht="14.45" customHeight="1">
      <c r="A92" s="34"/>
      <c r="B92" s="35"/>
      <c r="C92" s="187" t="s">
        <v>144</v>
      </c>
      <c r="D92" s="187" t="s">
        <v>139</v>
      </c>
      <c r="E92" s="188" t="s">
        <v>495</v>
      </c>
      <c r="F92" s="189" t="s">
        <v>496</v>
      </c>
      <c r="G92" s="190" t="s">
        <v>481</v>
      </c>
      <c r="H92" s="191">
        <v>1</v>
      </c>
      <c r="I92" s="192"/>
      <c r="J92" s="193">
        <f>ROUND(I92*H92,2)</f>
        <v>0</v>
      </c>
      <c r="K92" s="189" t="s">
        <v>143</v>
      </c>
      <c r="L92" s="39"/>
      <c r="M92" s="194" t="s">
        <v>19</v>
      </c>
      <c r="N92" s="195" t="s">
        <v>43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482</v>
      </c>
      <c r="AT92" s="198" t="s">
        <v>139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482</v>
      </c>
      <c r="BM92" s="198" t="s">
        <v>497</v>
      </c>
    </row>
    <row r="93" spans="1:65" s="2" customFormat="1" ht="14.45" customHeight="1">
      <c r="A93" s="34"/>
      <c r="B93" s="35"/>
      <c r="C93" s="187" t="s">
        <v>162</v>
      </c>
      <c r="D93" s="187" t="s">
        <v>139</v>
      </c>
      <c r="E93" s="188" t="s">
        <v>498</v>
      </c>
      <c r="F93" s="189" t="s">
        <v>499</v>
      </c>
      <c r="G93" s="190" t="s">
        <v>481</v>
      </c>
      <c r="H93" s="191">
        <v>1</v>
      </c>
      <c r="I93" s="192"/>
      <c r="J93" s="193">
        <f>ROUND(I93*H93,2)</f>
        <v>0</v>
      </c>
      <c r="K93" s="189" t="s">
        <v>143</v>
      </c>
      <c r="L93" s="39"/>
      <c r="M93" s="239" t="s">
        <v>19</v>
      </c>
      <c r="N93" s="240" t="s">
        <v>43</v>
      </c>
      <c r="O93" s="241"/>
      <c r="P93" s="242">
        <f>O93*H93</f>
        <v>0</v>
      </c>
      <c r="Q93" s="242">
        <v>0</v>
      </c>
      <c r="R93" s="242">
        <f>Q93*H93</f>
        <v>0</v>
      </c>
      <c r="S93" s="242">
        <v>0</v>
      </c>
      <c r="T93" s="24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482</v>
      </c>
      <c r="AT93" s="198" t="s">
        <v>139</v>
      </c>
      <c r="AU93" s="198" t="s">
        <v>82</v>
      </c>
      <c r="AY93" s="17" t="s">
        <v>137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80</v>
      </c>
      <c r="BK93" s="199">
        <f>ROUND(I93*H93,2)</f>
        <v>0</v>
      </c>
      <c r="BL93" s="17" t="s">
        <v>482</v>
      </c>
      <c r="BM93" s="198" t="s">
        <v>500</v>
      </c>
    </row>
    <row r="94" spans="1:65" s="2" customFormat="1" ht="6.95" customHeight="1">
      <c r="A94" s="34"/>
      <c r="B94" s="47"/>
      <c r="C94" s="48"/>
      <c r="D94" s="48"/>
      <c r="E94" s="48"/>
      <c r="F94" s="48"/>
      <c r="G94" s="48"/>
      <c r="H94" s="48"/>
      <c r="I94" s="136"/>
      <c r="J94" s="48"/>
      <c r="K94" s="48"/>
      <c r="L94" s="39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algorithmName="SHA-512" hashValue="0KJqzRW+38FT49VQnLm1v73wpZS88CQt35frvxjOGtmEbuCDaVK/99cgPnpSjJZfXoBgBaxXkcjbp3t9/tdX9w==" saltValue="TRXSpxyzkGtkLBC3C65fV8WWcCaxZaGHZKjZKoWes+CbkTan+uAWlMzMWqlPleFkod75IbiYNeOw5uDfYZuMew==" spinCount="100000" sheet="1" objects="1" scenarios="1" formatColumns="0" formatRows="0" autoFilter="0"/>
  <autoFilter ref="C81:K9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5" customFormat="1" ht="45" customHeight="1">
      <c r="B3" s="248"/>
      <c r="C3" s="373" t="s">
        <v>501</v>
      </c>
      <c r="D3" s="373"/>
      <c r="E3" s="373"/>
      <c r="F3" s="373"/>
      <c r="G3" s="373"/>
      <c r="H3" s="373"/>
      <c r="I3" s="373"/>
      <c r="J3" s="373"/>
      <c r="K3" s="249"/>
    </row>
    <row r="4" spans="2:11" s="1" customFormat="1" ht="25.5" customHeight="1">
      <c r="B4" s="250"/>
      <c r="C4" s="378" t="s">
        <v>502</v>
      </c>
      <c r="D4" s="378"/>
      <c r="E4" s="378"/>
      <c r="F4" s="378"/>
      <c r="G4" s="378"/>
      <c r="H4" s="378"/>
      <c r="I4" s="378"/>
      <c r="J4" s="378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77" t="s">
        <v>503</v>
      </c>
      <c r="D6" s="377"/>
      <c r="E6" s="377"/>
      <c r="F6" s="377"/>
      <c r="G6" s="377"/>
      <c r="H6" s="377"/>
      <c r="I6" s="377"/>
      <c r="J6" s="377"/>
      <c r="K6" s="251"/>
    </row>
    <row r="7" spans="2:11" s="1" customFormat="1" ht="15" customHeight="1">
      <c r="B7" s="254"/>
      <c r="C7" s="377" t="s">
        <v>504</v>
      </c>
      <c r="D7" s="377"/>
      <c r="E7" s="377"/>
      <c r="F7" s="377"/>
      <c r="G7" s="377"/>
      <c r="H7" s="377"/>
      <c r="I7" s="377"/>
      <c r="J7" s="377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77" t="s">
        <v>505</v>
      </c>
      <c r="D9" s="377"/>
      <c r="E9" s="377"/>
      <c r="F9" s="377"/>
      <c r="G9" s="377"/>
      <c r="H9" s="377"/>
      <c r="I9" s="377"/>
      <c r="J9" s="377"/>
      <c r="K9" s="251"/>
    </row>
    <row r="10" spans="2:11" s="1" customFormat="1" ht="15" customHeight="1">
      <c r="B10" s="254"/>
      <c r="C10" s="253"/>
      <c r="D10" s="377" t="s">
        <v>506</v>
      </c>
      <c r="E10" s="377"/>
      <c r="F10" s="377"/>
      <c r="G10" s="377"/>
      <c r="H10" s="377"/>
      <c r="I10" s="377"/>
      <c r="J10" s="377"/>
      <c r="K10" s="251"/>
    </row>
    <row r="11" spans="2:11" s="1" customFormat="1" ht="15" customHeight="1">
      <c r="B11" s="254"/>
      <c r="C11" s="255"/>
      <c r="D11" s="377" t="s">
        <v>507</v>
      </c>
      <c r="E11" s="377"/>
      <c r="F11" s="377"/>
      <c r="G11" s="377"/>
      <c r="H11" s="377"/>
      <c r="I11" s="377"/>
      <c r="J11" s="377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508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77" t="s">
        <v>509</v>
      </c>
      <c r="E15" s="377"/>
      <c r="F15" s="377"/>
      <c r="G15" s="377"/>
      <c r="H15" s="377"/>
      <c r="I15" s="377"/>
      <c r="J15" s="377"/>
      <c r="K15" s="251"/>
    </row>
    <row r="16" spans="2:11" s="1" customFormat="1" ht="15" customHeight="1">
      <c r="B16" s="254"/>
      <c r="C16" s="255"/>
      <c r="D16" s="377" t="s">
        <v>510</v>
      </c>
      <c r="E16" s="377"/>
      <c r="F16" s="377"/>
      <c r="G16" s="377"/>
      <c r="H16" s="377"/>
      <c r="I16" s="377"/>
      <c r="J16" s="377"/>
      <c r="K16" s="251"/>
    </row>
    <row r="17" spans="2:11" s="1" customFormat="1" ht="15" customHeight="1">
      <c r="B17" s="254"/>
      <c r="C17" s="255"/>
      <c r="D17" s="377" t="s">
        <v>511</v>
      </c>
      <c r="E17" s="377"/>
      <c r="F17" s="377"/>
      <c r="G17" s="377"/>
      <c r="H17" s="377"/>
      <c r="I17" s="377"/>
      <c r="J17" s="377"/>
      <c r="K17" s="251"/>
    </row>
    <row r="18" spans="2:11" s="1" customFormat="1" ht="15" customHeight="1">
      <c r="B18" s="254"/>
      <c r="C18" s="255"/>
      <c r="D18" s="255"/>
      <c r="E18" s="257" t="s">
        <v>79</v>
      </c>
      <c r="F18" s="377" t="s">
        <v>512</v>
      </c>
      <c r="G18" s="377"/>
      <c r="H18" s="377"/>
      <c r="I18" s="377"/>
      <c r="J18" s="377"/>
      <c r="K18" s="251"/>
    </row>
    <row r="19" spans="2:11" s="1" customFormat="1" ht="15" customHeight="1">
      <c r="B19" s="254"/>
      <c r="C19" s="255"/>
      <c r="D19" s="255"/>
      <c r="E19" s="257" t="s">
        <v>513</v>
      </c>
      <c r="F19" s="377" t="s">
        <v>514</v>
      </c>
      <c r="G19" s="377"/>
      <c r="H19" s="377"/>
      <c r="I19" s="377"/>
      <c r="J19" s="377"/>
      <c r="K19" s="251"/>
    </row>
    <row r="20" spans="2:11" s="1" customFormat="1" ht="15" customHeight="1">
      <c r="B20" s="254"/>
      <c r="C20" s="255"/>
      <c r="D20" s="255"/>
      <c r="E20" s="257" t="s">
        <v>515</v>
      </c>
      <c r="F20" s="377" t="s">
        <v>516</v>
      </c>
      <c r="G20" s="377"/>
      <c r="H20" s="377"/>
      <c r="I20" s="377"/>
      <c r="J20" s="377"/>
      <c r="K20" s="251"/>
    </row>
    <row r="21" spans="2:11" s="1" customFormat="1" ht="15" customHeight="1">
      <c r="B21" s="254"/>
      <c r="C21" s="255"/>
      <c r="D21" s="255"/>
      <c r="E21" s="257" t="s">
        <v>517</v>
      </c>
      <c r="F21" s="377" t="s">
        <v>518</v>
      </c>
      <c r="G21" s="377"/>
      <c r="H21" s="377"/>
      <c r="I21" s="377"/>
      <c r="J21" s="377"/>
      <c r="K21" s="251"/>
    </row>
    <row r="22" spans="2:11" s="1" customFormat="1" ht="15" customHeight="1">
      <c r="B22" s="254"/>
      <c r="C22" s="255"/>
      <c r="D22" s="255"/>
      <c r="E22" s="257" t="s">
        <v>519</v>
      </c>
      <c r="F22" s="377" t="s">
        <v>520</v>
      </c>
      <c r="G22" s="377"/>
      <c r="H22" s="377"/>
      <c r="I22" s="377"/>
      <c r="J22" s="377"/>
      <c r="K22" s="251"/>
    </row>
    <row r="23" spans="2:11" s="1" customFormat="1" ht="15" customHeight="1">
      <c r="B23" s="254"/>
      <c r="C23" s="255"/>
      <c r="D23" s="255"/>
      <c r="E23" s="257" t="s">
        <v>521</v>
      </c>
      <c r="F23" s="377" t="s">
        <v>522</v>
      </c>
      <c r="G23" s="377"/>
      <c r="H23" s="377"/>
      <c r="I23" s="377"/>
      <c r="J23" s="377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77" t="s">
        <v>523</v>
      </c>
      <c r="D25" s="377"/>
      <c r="E25" s="377"/>
      <c r="F25" s="377"/>
      <c r="G25" s="377"/>
      <c r="H25" s="377"/>
      <c r="I25" s="377"/>
      <c r="J25" s="377"/>
      <c r="K25" s="251"/>
    </row>
    <row r="26" spans="2:11" s="1" customFormat="1" ht="15" customHeight="1">
      <c r="B26" s="254"/>
      <c r="C26" s="377" t="s">
        <v>524</v>
      </c>
      <c r="D26" s="377"/>
      <c r="E26" s="377"/>
      <c r="F26" s="377"/>
      <c r="G26" s="377"/>
      <c r="H26" s="377"/>
      <c r="I26" s="377"/>
      <c r="J26" s="377"/>
      <c r="K26" s="251"/>
    </row>
    <row r="27" spans="2:11" s="1" customFormat="1" ht="15" customHeight="1">
      <c r="B27" s="254"/>
      <c r="C27" s="253"/>
      <c r="D27" s="377" t="s">
        <v>525</v>
      </c>
      <c r="E27" s="377"/>
      <c r="F27" s="377"/>
      <c r="G27" s="377"/>
      <c r="H27" s="377"/>
      <c r="I27" s="377"/>
      <c r="J27" s="377"/>
      <c r="K27" s="251"/>
    </row>
    <row r="28" spans="2:11" s="1" customFormat="1" ht="15" customHeight="1">
      <c r="B28" s="254"/>
      <c r="C28" s="255"/>
      <c r="D28" s="377" t="s">
        <v>526</v>
      </c>
      <c r="E28" s="377"/>
      <c r="F28" s="377"/>
      <c r="G28" s="377"/>
      <c r="H28" s="377"/>
      <c r="I28" s="377"/>
      <c r="J28" s="377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77" t="s">
        <v>527</v>
      </c>
      <c r="E30" s="377"/>
      <c r="F30" s="377"/>
      <c r="G30" s="377"/>
      <c r="H30" s="377"/>
      <c r="I30" s="377"/>
      <c r="J30" s="377"/>
      <c r="K30" s="251"/>
    </row>
    <row r="31" spans="2:11" s="1" customFormat="1" ht="15" customHeight="1">
      <c r="B31" s="254"/>
      <c r="C31" s="255"/>
      <c r="D31" s="377" t="s">
        <v>528</v>
      </c>
      <c r="E31" s="377"/>
      <c r="F31" s="377"/>
      <c r="G31" s="377"/>
      <c r="H31" s="377"/>
      <c r="I31" s="377"/>
      <c r="J31" s="377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77" t="s">
        <v>529</v>
      </c>
      <c r="E33" s="377"/>
      <c r="F33" s="377"/>
      <c r="G33" s="377"/>
      <c r="H33" s="377"/>
      <c r="I33" s="377"/>
      <c r="J33" s="377"/>
      <c r="K33" s="251"/>
    </row>
    <row r="34" spans="2:11" s="1" customFormat="1" ht="15" customHeight="1">
      <c r="B34" s="254"/>
      <c r="C34" s="255"/>
      <c r="D34" s="377" t="s">
        <v>530</v>
      </c>
      <c r="E34" s="377"/>
      <c r="F34" s="377"/>
      <c r="G34" s="377"/>
      <c r="H34" s="377"/>
      <c r="I34" s="377"/>
      <c r="J34" s="377"/>
      <c r="K34" s="251"/>
    </row>
    <row r="35" spans="2:11" s="1" customFormat="1" ht="15" customHeight="1">
      <c r="B35" s="254"/>
      <c r="C35" s="255"/>
      <c r="D35" s="377" t="s">
        <v>531</v>
      </c>
      <c r="E35" s="377"/>
      <c r="F35" s="377"/>
      <c r="G35" s="377"/>
      <c r="H35" s="377"/>
      <c r="I35" s="377"/>
      <c r="J35" s="377"/>
      <c r="K35" s="251"/>
    </row>
    <row r="36" spans="2:11" s="1" customFormat="1" ht="15" customHeight="1">
      <c r="B36" s="254"/>
      <c r="C36" s="255"/>
      <c r="D36" s="253"/>
      <c r="E36" s="256" t="s">
        <v>123</v>
      </c>
      <c r="F36" s="253"/>
      <c r="G36" s="377" t="s">
        <v>532</v>
      </c>
      <c r="H36" s="377"/>
      <c r="I36" s="377"/>
      <c r="J36" s="377"/>
      <c r="K36" s="251"/>
    </row>
    <row r="37" spans="2:11" s="1" customFormat="1" ht="30.75" customHeight="1">
      <c r="B37" s="254"/>
      <c r="C37" s="255"/>
      <c r="D37" s="253"/>
      <c r="E37" s="256" t="s">
        <v>533</v>
      </c>
      <c r="F37" s="253"/>
      <c r="G37" s="377" t="s">
        <v>534</v>
      </c>
      <c r="H37" s="377"/>
      <c r="I37" s="377"/>
      <c r="J37" s="377"/>
      <c r="K37" s="251"/>
    </row>
    <row r="38" spans="2:11" s="1" customFormat="1" ht="15" customHeight="1">
      <c r="B38" s="254"/>
      <c r="C38" s="255"/>
      <c r="D38" s="253"/>
      <c r="E38" s="256" t="s">
        <v>53</v>
      </c>
      <c r="F38" s="253"/>
      <c r="G38" s="377" t="s">
        <v>535</v>
      </c>
      <c r="H38" s="377"/>
      <c r="I38" s="377"/>
      <c r="J38" s="377"/>
      <c r="K38" s="251"/>
    </row>
    <row r="39" spans="2:11" s="1" customFormat="1" ht="15" customHeight="1">
      <c r="B39" s="254"/>
      <c r="C39" s="255"/>
      <c r="D39" s="253"/>
      <c r="E39" s="256" t="s">
        <v>54</v>
      </c>
      <c r="F39" s="253"/>
      <c r="G39" s="377" t="s">
        <v>536</v>
      </c>
      <c r="H39" s="377"/>
      <c r="I39" s="377"/>
      <c r="J39" s="377"/>
      <c r="K39" s="251"/>
    </row>
    <row r="40" spans="2:11" s="1" customFormat="1" ht="15" customHeight="1">
      <c r="B40" s="254"/>
      <c r="C40" s="255"/>
      <c r="D40" s="253"/>
      <c r="E40" s="256" t="s">
        <v>124</v>
      </c>
      <c r="F40" s="253"/>
      <c r="G40" s="377" t="s">
        <v>537</v>
      </c>
      <c r="H40" s="377"/>
      <c r="I40" s="377"/>
      <c r="J40" s="377"/>
      <c r="K40" s="251"/>
    </row>
    <row r="41" spans="2:11" s="1" customFormat="1" ht="15" customHeight="1">
      <c r="B41" s="254"/>
      <c r="C41" s="255"/>
      <c r="D41" s="253"/>
      <c r="E41" s="256" t="s">
        <v>125</v>
      </c>
      <c r="F41" s="253"/>
      <c r="G41" s="377" t="s">
        <v>538</v>
      </c>
      <c r="H41" s="377"/>
      <c r="I41" s="377"/>
      <c r="J41" s="377"/>
      <c r="K41" s="251"/>
    </row>
    <row r="42" spans="2:11" s="1" customFormat="1" ht="15" customHeight="1">
      <c r="B42" s="254"/>
      <c r="C42" s="255"/>
      <c r="D42" s="253"/>
      <c r="E42" s="256" t="s">
        <v>539</v>
      </c>
      <c r="F42" s="253"/>
      <c r="G42" s="377" t="s">
        <v>540</v>
      </c>
      <c r="H42" s="377"/>
      <c r="I42" s="377"/>
      <c r="J42" s="377"/>
      <c r="K42" s="251"/>
    </row>
    <row r="43" spans="2:11" s="1" customFormat="1" ht="15" customHeight="1">
      <c r="B43" s="254"/>
      <c r="C43" s="255"/>
      <c r="D43" s="253"/>
      <c r="E43" s="256"/>
      <c r="F43" s="253"/>
      <c r="G43" s="377" t="s">
        <v>541</v>
      </c>
      <c r="H43" s="377"/>
      <c r="I43" s="377"/>
      <c r="J43" s="377"/>
      <c r="K43" s="251"/>
    </row>
    <row r="44" spans="2:11" s="1" customFormat="1" ht="15" customHeight="1">
      <c r="B44" s="254"/>
      <c r="C44" s="255"/>
      <c r="D44" s="253"/>
      <c r="E44" s="256" t="s">
        <v>542</v>
      </c>
      <c r="F44" s="253"/>
      <c r="G44" s="377" t="s">
        <v>543</v>
      </c>
      <c r="H44" s="377"/>
      <c r="I44" s="377"/>
      <c r="J44" s="377"/>
      <c r="K44" s="251"/>
    </row>
    <row r="45" spans="2:11" s="1" customFormat="1" ht="15" customHeight="1">
      <c r="B45" s="254"/>
      <c r="C45" s="255"/>
      <c r="D45" s="253"/>
      <c r="E45" s="256" t="s">
        <v>127</v>
      </c>
      <c r="F45" s="253"/>
      <c r="G45" s="377" t="s">
        <v>544</v>
      </c>
      <c r="H45" s="377"/>
      <c r="I45" s="377"/>
      <c r="J45" s="377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77" t="s">
        <v>545</v>
      </c>
      <c r="E47" s="377"/>
      <c r="F47" s="377"/>
      <c r="G47" s="377"/>
      <c r="H47" s="377"/>
      <c r="I47" s="377"/>
      <c r="J47" s="377"/>
      <c r="K47" s="251"/>
    </row>
    <row r="48" spans="2:11" s="1" customFormat="1" ht="15" customHeight="1">
      <c r="B48" s="254"/>
      <c r="C48" s="255"/>
      <c r="D48" s="255"/>
      <c r="E48" s="377" t="s">
        <v>546</v>
      </c>
      <c r="F48" s="377"/>
      <c r="G48" s="377"/>
      <c r="H48" s="377"/>
      <c r="I48" s="377"/>
      <c r="J48" s="377"/>
      <c r="K48" s="251"/>
    </row>
    <row r="49" spans="2:11" s="1" customFormat="1" ht="15" customHeight="1">
      <c r="B49" s="254"/>
      <c r="C49" s="255"/>
      <c r="D49" s="255"/>
      <c r="E49" s="377" t="s">
        <v>547</v>
      </c>
      <c r="F49" s="377"/>
      <c r="G49" s="377"/>
      <c r="H49" s="377"/>
      <c r="I49" s="377"/>
      <c r="J49" s="377"/>
      <c r="K49" s="251"/>
    </row>
    <row r="50" spans="2:11" s="1" customFormat="1" ht="15" customHeight="1">
      <c r="B50" s="254"/>
      <c r="C50" s="255"/>
      <c r="D50" s="255"/>
      <c r="E50" s="377" t="s">
        <v>548</v>
      </c>
      <c r="F50" s="377"/>
      <c r="G50" s="377"/>
      <c r="H50" s="377"/>
      <c r="I50" s="377"/>
      <c r="J50" s="377"/>
      <c r="K50" s="251"/>
    </row>
    <row r="51" spans="2:11" s="1" customFormat="1" ht="15" customHeight="1">
      <c r="B51" s="254"/>
      <c r="C51" s="255"/>
      <c r="D51" s="377" t="s">
        <v>549</v>
      </c>
      <c r="E51" s="377"/>
      <c r="F51" s="377"/>
      <c r="G51" s="377"/>
      <c r="H51" s="377"/>
      <c r="I51" s="377"/>
      <c r="J51" s="377"/>
      <c r="K51" s="251"/>
    </row>
    <row r="52" spans="2:11" s="1" customFormat="1" ht="25.5" customHeight="1">
      <c r="B52" s="250"/>
      <c r="C52" s="378" t="s">
        <v>550</v>
      </c>
      <c r="D52" s="378"/>
      <c r="E52" s="378"/>
      <c r="F52" s="378"/>
      <c r="G52" s="378"/>
      <c r="H52" s="378"/>
      <c r="I52" s="378"/>
      <c r="J52" s="378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77" t="s">
        <v>551</v>
      </c>
      <c r="D54" s="377"/>
      <c r="E54" s="377"/>
      <c r="F54" s="377"/>
      <c r="G54" s="377"/>
      <c r="H54" s="377"/>
      <c r="I54" s="377"/>
      <c r="J54" s="377"/>
      <c r="K54" s="251"/>
    </row>
    <row r="55" spans="2:11" s="1" customFormat="1" ht="15" customHeight="1">
      <c r="B55" s="250"/>
      <c r="C55" s="377" t="s">
        <v>552</v>
      </c>
      <c r="D55" s="377"/>
      <c r="E55" s="377"/>
      <c r="F55" s="377"/>
      <c r="G55" s="377"/>
      <c r="H55" s="377"/>
      <c r="I55" s="377"/>
      <c r="J55" s="377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77" t="s">
        <v>553</v>
      </c>
      <c r="D57" s="377"/>
      <c r="E57" s="377"/>
      <c r="F57" s="377"/>
      <c r="G57" s="377"/>
      <c r="H57" s="377"/>
      <c r="I57" s="377"/>
      <c r="J57" s="377"/>
      <c r="K57" s="251"/>
    </row>
    <row r="58" spans="2:11" s="1" customFormat="1" ht="15" customHeight="1">
      <c r="B58" s="250"/>
      <c r="C58" s="255"/>
      <c r="D58" s="377" t="s">
        <v>554</v>
      </c>
      <c r="E58" s="377"/>
      <c r="F58" s="377"/>
      <c r="G58" s="377"/>
      <c r="H58" s="377"/>
      <c r="I58" s="377"/>
      <c r="J58" s="377"/>
      <c r="K58" s="251"/>
    </row>
    <row r="59" spans="2:11" s="1" customFormat="1" ht="15" customHeight="1">
      <c r="B59" s="250"/>
      <c r="C59" s="255"/>
      <c r="D59" s="377" t="s">
        <v>555</v>
      </c>
      <c r="E59" s="377"/>
      <c r="F59" s="377"/>
      <c r="G59" s="377"/>
      <c r="H59" s="377"/>
      <c r="I59" s="377"/>
      <c r="J59" s="377"/>
      <c r="K59" s="251"/>
    </row>
    <row r="60" spans="2:11" s="1" customFormat="1" ht="15" customHeight="1">
      <c r="B60" s="250"/>
      <c r="C60" s="255"/>
      <c r="D60" s="377" t="s">
        <v>556</v>
      </c>
      <c r="E60" s="377"/>
      <c r="F60" s="377"/>
      <c r="G60" s="377"/>
      <c r="H60" s="377"/>
      <c r="I60" s="377"/>
      <c r="J60" s="377"/>
      <c r="K60" s="251"/>
    </row>
    <row r="61" spans="2:11" s="1" customFormat="1" ht="15" customHeight="1">
      <c r="B61" s="250"/>
      <c r="C61" s="255"/>
      <c r="D61" s="377" t="s">
        <v>557</v>
      </c>
      <c r="E61" s="377"/>
      <c r="F61" s="377"/>
      <c r="G61" s="377"/>
      <c r="H61" s="377"/>
      <c r="I61" s="377"/>
      <c r="J61" s="377"/>
      <c r="K61" s="251"/>
    </row>
    <row r="62" spans="2:11" s="1" customFormat="1" ht="15" customHeight="1">
      <c r="B62" s="250"/>
      <c r="C62" s="255"/>
      <c r="D62" s="379" t="s">
        <v>558</v>
      </c>
      <c r="E62" s="379"/>
      <c r="F62" s="379"/>
      <c r="G62" s="379"/>
      <c r="H62" s="379"/>
      <c r="I62" s="379"/>
      <c r="J62" s="379"/>
      <c r="K62" s="251"/>
    </row>
    <row r="63" spans="2:11" s="1" customFormat="1" ht="15" customHeight="1">
      <c r="B63" s="250"/>
      <c r="C63" s="255"/>
      <c r="D63" s="377" t="s">
        <v>559</v>
      </c>
      <c r="E63" s="377"/>
      <c r="F63" s="377"/>
      <c r="G63" s="377"/>
      <c r="H63" s="377"/>
      <c r="I63" s="377"/>
      <c r="J63" s="377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77" t="s">
        <v>560</v>
      </c>
      <c r="E65" s="377"/>
      <c r="F65" s="377"/>
      <c r="G65" s="377"/>
      <c r="H65" s="377"/>
      <c r="I65" s="377"/>
      <c r="J65" s="377"/>
      <c r="K65" s="251"/>
    </row>
    <row r="66" spans="2:11" s="1" customFormat="1" ht="15" customHeight="1">
      <c r="B66" s="250"/>
      <c r="C66" s="255"/>
      <c r="D66" s="379" t="s">
        <v>561</v>
      </c>
      <c r="E66" s="379"/>
      <c r="F66" s="379"/>
      <c r="G66" s="379"/>
      <c r="H66" s="379"/>
      <c r="I66" s="379"/>
      <c r="J66" s="379"/>
      <c r="K66" s="251"/>
    </row>
    <row r="67" spans="2:11" s="1" customFormat="1" ht="15" customHeight="1">
      <c r="B67" s="250"/>
      <c r="C67" s="255"/>
      <c r="D67" s="377" t="s">
        <v>562</v>
      </c>
      <c r="E67" s="377"/>
      <c r="F67" s="377"/>
      <c r="G67" s="377"/>
      <c r="H67" s="377"/>
      <c r="I67" s="377"/>
      <c r="J67" s="377"/>
      <c r="K67" s="251"/>
    </row>
    <row r="68" spans="2:11" s="1" customFormat="1" ht="15" customHeight="1">
      <c r="B68" s="250"/>
      <c r="C68" s="255"/>
      <c r="D68" s="377" t="s">
        <v>563</v>
      </c>
      <c r="E68" s="377"/>
      <c r="F68" s="377"/>
      <c r="G68" s="377"/>
      <c r="H68" s="377"/>
      <c r="I68" s="377"/>
      <c r="J68" s="377"/>
      <c r="K68" s="251"/>
    </row>
    <row r="69" spans="2:11" s="1" customFormat="1" ht="15" customHeight="1">
      <c r="B69" s="250"/>
      <c r="C69" s="255"/>
      <c r="D69" s="377" t="s">
        <v>564</v>
      </c>
      <c r="E69" s="377"/>
      <c r="F69" s="377"/>
      <c r="G69" s="377"/>
      <c r="H69" s="377"/>
      <c r="I69" s="377"/>
      <c r="J69" s="377"/>
      <c r="K69" s="251"/>
    </row>
    <row r="70" spans="2:11" s="1" customFormat="1" ht="15" customHeight="1">
      <c r="B70" s="250"/>
      <c r="C70" s="255"/>
      <c r="D70" s="377" t="s">
        <v>565</v>
      </c>
      <c r="E70" s="377"/>
      <c r="F70" s="377"/>
      <c r="G70" s="377"/>
      <c r="H70" s="377"/>
      <c r="I70" s="377"/>
      <c r="J70" s="377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72" t="s">
        <v>566</v>
      </c>
      <c r="D75" s="372"/>
      <c r="E75" s="372"/>
      <c r="F75" s="372"/>
      <c r="G75" s="372"/>
      <c r="H75" s="372"/>
      <c r="I75" s="372"/>
      <c r="J75" s="372"/>
      <c r="K75" s="268"/>
    </row>
    <row r="76" spans="2:11" s="1" customFormat="1" ht="17.25" customHeight="1">
      <c r="B76" s="267"/>
      <c r="C76" s="269" t="s">
        <v>567</v>
      </c>
      <c r="D76" s="269"/>
      <c r="E76" s="269"/>
      <c r="F76" s="269" t="s">
        <v>568</v>
      </c>
      <c r="G76" s="270"/>
      <c r="H76" s="269" t="s">
        <v>54</v>
      </c>
      <c r="I76" s="269" t="s">
        <v>57</v>
      </c>
      <c r="J76" s="269" t="s">
        <v>569</v>
      </c>
      <c r="K76" s="268"/>
    </row>
    <row r="77" spans="2:11" s="1" customFormat="1" ht="17.25" customHeight="1">
      <c r="B77" s="267"/>
      <c r="C77" s="271" t="s">
        <v>570</v>
      </c>
      <c r="D77" s="271"/>
      <c r="E77" s="271"/>
      <c r="F77" s="272" t="s">
        <v>571</v>
      </c>
      <c r="G77" s="273"/>
      <c r="H77" s="271"/>
      <c r="I77" s="271"/>
      <c r="J77" s="271" t="s">
        <v>572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53</v>
      </c>
      <c r="D79" s="274"/>
      <c r="E79" s="274"/>
      <c r="F79" s="276" t="s">
        <v>573</v>
      </c>
      <c r="G79" s="275"/>
      <c r="H79" s="256" t="s">
        <v>574</v>
      </c>
      <c r="I79" s="256" t="s">
        <v>575</v>
      </c>
      <c r="J79" s="256">
        <v>20</v>
      </c>
      <c r="K79" s="268"/>
    </row>
    <row r="80" spans="2:11" s="1" customFormat="1" ht="15" customHeight="1">
      <c r="B80" s="267"/>
      <c r="C80" s="256" t="s">
        <v>576</v>
      </c>
      <c r="D80" s="256"/>
      <c r="E80" s="256"/>
      <c r="F80" s="276" t="s">
        <v>573</v>
      </c>
      <c r="G80" s="275"/>
      <c r="H80" s="256" t="s">
        <v>577</v>
      </c>
      <c r="I80" s="256" t="s">
        <v>575</v>
      </c>
      <c r="J80" s="256">
        <v>120</v>
      </c>
      <c r="K80" s="268"/>
    </row>
    <row r="81" spans="2:11" s="1" customFormat="1" ht="15" customHeight="1">
      <c r="B81" s="277"/>
      <c r="C81" s="256" t="s">
        <v>578</v>
      </c>
      <c r="D81" s="256"/>
      <c r="E81" s="256"/>
      <c r="F81" s="276" t="s">
        <v>579</v>
      </c>
      <c r="G81" s="275"/>
      <c r="H81" s="256" t="s">
        <v>580</v>
      </c>
      <c r="I81" s="256" t="s">
        <v>575</v>
      </c>
      <c r="J81" s="256">
        <v>50</v>
      </c>
      <c r="K81" s="268"/>
    </row>
    <row r="82" spans="2:11" s="1" customFormat="1" ht="15" customHeight="1">
      <c r="B82" s="277"/>
      <c r="C82" s="256" t="s">
        <v>581</v>
      </c>
      <c r="D82" s="256"/>
      <c r="E82" s="256"/>
      <c r="F82" s="276" t="s">
        <v>573</v>
      </c>
      <c r="G82" s="275"/>
      <c r="H82" s="256" t="s">
        <v>582</v>
      </c>
      <c r="I82" s="256" t="s">
        <v>583</v>
      </c>
      <c r="J82" s="256"/>
      <c r="K82" s="268"/>
    </row>
    <row r="83" spans="2:11" s="1" customFormat="1" ht="15" customHeight="1">
      <c r="B83" s="277"/>
      <c r="C83" s="278" t="s">
        <v>584</v>
      </c>
      <c r="D83" s="278"/>
      <c r="E83" s="278"/>
      <c r="F83" s="279" t="s">
        <v>579</v>
      </c>
      <c r="G83" s="278"/>
      <c r="H83" s="278" t="s">
        <v>585</v>
      </c>
      <c r="I83" s="278" t="s">
        <v>575</v>
      </c>
      <c r="J83" s="278">
        <v>15</v>
      </c>
      <c r="K83" s="268"/>
    </row>
    <row r="84" spans="2:11" s="1" customFormat="1" ht="15" customHeight="1">
      <c r="B84" s="277"/>
      <c r="C84" s="278" t="s">
        <v>586</v>
      </c>
      <c r="D84" s="278"/>
      <c r="E84" s="278"/>
      <c r="F84" s="279" t="s">
        <v>579</v>
      </c>
      <c r="G84" s="278"/>
      <c r="H84" s="278" t="s">
        <v>587</v>
      </c>
      <c r="I84" s="278" t="s">
        <v>575</v>
      </c>
      <c r="J84" s="278">
        <v>15</v>
      </c>
      <c r="K84" s="268"/>
    </row>
    <row r="85" spans="2:11" s="1" customFormat="1" ht="15" customHeight="1">
      <c r="B85" s="277"/>
      <c r="C85" s="278" t="s">
        <v>588</v>
      </c>
      <c r="D85" s="278"/>
      <c r="E85" s="278"/>
      <c r="F85" s="279" t="s">
        <v>579</v>
      </c>
      <c r="G85" s="278"/>
      <c r="H85" s="278" t="s">
        <v>589</v>
      </c>
      <c r="I85" s="278" t="s">
        <v>575</v>
      </c>
      <c r="J85" s="278">
        <v>20</v>
      </c>
      <c r="K85" s="268"/>
    </row>
    <row r="86" spans="2:11" s="1" customFormat="1" ht="15" customHeight="1">
      <c r="B86" s="277"/>
      <c r="C86" s="278" t="s">
        <v>590</v>
      </c>
      <c r="D86" s="278"/>
      <c r="E86" s="278"/>
      <c r="F86" s="279" t="s">
        <v>579</v>
      </c>
      <c r="G86" s="278"/>
      <c r="H86" s="278" t="s">
        <v>591</v>
      </c>
      <c r="I86" s="278" t="s">
        <v>575</v>
      </c>
      <c r="J86" s="278">
        <v>20</v>
      </c>
      <c r="K86" s="268"/>
    </row>
    <row r="87" spans="2:11" s="1" customFormat="1" ht="15" customHeight="1">
      <c r="B87" s="277"/>
      <c r="C87" s="256" t="s">
        <v>592</v>
      </c>
      <c r="D87" s="256"/>
      <c r="E87" s="256"/>
      <c r="F87" s="276" t="s">
        <v>579</v>
      </c>
      <c r="G87" s="275"/>
      <c r="H87" s="256" t="s">
        <v>593</v>
      </c>
      <c r="I87" s="256" t="s">
        <v>575</v>
      </c>
      <c r="J87" s="256">
        <v>50</v>
      </c>
      <c r="K87" s="268"/>
    </row>
    <row r="88" spans="2:11" s="1" customFormat="1" ht="15" customHeight="1">
      <c r="B88" s="277"/>
      <c r="C88" s="256" t="s">
        <v>594</v>
      </c>
      <c r="D88" s="256"/>
      <c r="E88" s="256"/>
      <c r="F88" s="276" t="s">
        <v>579</v>
      </c>
      <c r="G88" s="275"/>
      <c r="H88" s="256" t="s">
        <v>595</v>
      </c>
      <c r="I88" s="256" t="s">
        <v>575</v>
      </c>
      <c r="J88" s="256">
        <v>20</v>
      </c>
      <c r="K88" s="268"/>
    </row>
    <row r="89" spans="2:11" s="1" customFormat="1" ht="15" customHeight="1">
      <c r="B89" s="277"/>
      <c r="C89" s="256" t="s">
        <v>596</v>
      </c>
      <c r="D89" s="256"/>
      <c r="E89" s="256"/>
      <c r="F89" s="276" t="s">
        <v>579</v>
      </c>
      <c r="G89" s="275"/>
      <c r="H89" s="256" t="s">
        <v>597</v>
      </c>
      <c r="I89" s="256" t="s">
        <v>575</v>
      </c>
      <c r="J89" s="256">
        <v>20</v>
      </c>
      <c r="K89" s="268"/>
    </row>
    <row r="90" spans="2:11" s="1" customFormat="1" ht="15" customHeight="1">
      <c r="B90" s="277"/>
      <c r="C90" s="256" t="s">
        <v>598</v>
      </c>
      <c r="D90" s="256"/>
      <c r="E90" s="256"/>
      <c r="F90" s="276" t="s">
        <v>579</v>
      </c>
      <c r="G90" s="275"/>
      <c r="H90" s="256" t="s">
        <v>599</v>
      </c>
      <c r="I90" s="256" t="s">
        <v>575</v>
      </c>
      <c r="J90" s="256">
        <v>50</v>
      </c>
      <c r="K90" s="268"/>
    </row>
    <row r="91" spans="2:11" s="1" customFormat="1" ht="15" customHeight="1">
      <c r="B91" s="277"/>
      <c r="C91" s="256" t="s">
        <v>600</v>
      </c>
      <c r="D91" s="256"/>
      <c r="E91" s="256"/>
      <c r="F91" s="276" t="s">
        <v>579</v>
      </c>
      <c r="G91" s="275"/>
      <c r="H91" s="256" t="s">
        <v>600</v>
      </c>
      <c r="I91" s="256" t="s">
        <v>575</v>
      </c>
      <c r="J91" s="256">
        <v>50</v>
      </c>
      <c r="K91" s="268"/>
    </row>
    <row r="92" spans="2:11" s="1" customFormat="1" ht="15" customHeight="1">
      <c r="B92" s="277"/>
      <c r="C92" s="256" t="s">
        <v>601</v>
      </c>
      <c r="D92" s="256"/>
      <c r="E92" s="256"/>
      <c r="F92" s="276" t="s">
        <v>579</v>
      </c>
      <c r="G92" s="275"/>
      <c r="H92" s="256" t="s">
        <v>602</v>
      </c>
      <c r="I92" s="256" t="s">
        <v>575</v>
      </c>
      <c r="J92" s="256">
        <v>255</v>
      </c>
      <c r="K92" s="268"/>
    </row>
    <row r="93" spans="2:11" s="1" customFormat="1" ht="15" customHeight="1">
      <c r="B93" s="277"/>
      <c r="C93" s="256" t="s">
        <v>603</v>
      </c>
      <c r="D93" s="256"/>
      <c r="E93" s="256"/>
      <c r="F93" s="276" t="s">
        <v>573</v>
      </c>
      <c r="G93" s="275"/>
      <c r="H93" s="256" t="s">
        <v>604</v>
      </c>
      <c r="I93" s="256" t="s">
        <v>605</v>
      </c>
      <c r="J93" s="256"/>
      <c r="K93" s="268"/>
    </row>
    <row r="94" spans="2:11" s="1" customFormat="1" ht="15" customHeight="1">
      <c r="B94" s="277"/>
      <c r="C94" s="256" t="s">
        <v>606</v>
      </c>
      <c r="D94" s="256"/>
      <c r="E94" s="256"/>
      <c r="F94" s="276" t="s">
        <v>573</v>
      </c>
      <c r="G94" s="275"/>
      <c r="H94" s="256" t="s">
        <v>607</v>
      </c>
      <c r="I94" s="256" t="s">
        <v>608</v>
      </c>
      <c r="J94" s="256"/>
      <c r="K94" s="268"/>
    </row>
    <row r="95" spans="2:11" s="1" customFormat="1" ht="15" customHeight="1">
      <c r="B95" s="277"/>
      <c r="C95" s="256" t="s">
        <v>609</v>
      </c>
      <c r="D95" s="256"/>
      <c r="E95" s="256"/>
      <c r="F95" s="276" t="s">
        <v>573</v>
      </c>
      <c r="G95" s="275"/>
      <c r="H95" s="256" t="s">
        <v>609</v>
      </c>
      <c r="I95" s="256" t="s">
        <v>608</v>
      </c>
      <c r="J95" s="256"/>
      <c r="K95" s="268"/>
    </row>
    <row r="96" spans="2:11" s="1" customFormat="1" ht="15" customHeight="1">
      <c r="B96" s="277"/>
      <c r="C96" s="256" t="s">
        <v>38</v>
      </c>
      <c r="D96" s="256"/>
      <c r="E96" s="256"/>
      <c r="F96" s="276" t="s">
        <v>573</v>
      </c>
      <c r="G96" s="275"/>
      <c r="H96" s="256" t="s">
        <v>610</v>
      </c>
      <c r="I96" s="256" t="s">
        <v>608</v>
      </c>
      <c r="J96" s="256"/>
      <c r="K96" s="268"/>
    </row>
    <row r="97" spans="2:11" s="1" customFormat="1" ht="15" customHeight="1">
      <c r="B97" s="277"/>
      <c r="C97" s="256" t="s">
        <v>48</v>
      </c>
      <c r="D97" s="256"/>
      <c r="E97" s="256"/>
      <c r="F97" s="276" t="s">
        <v>573</v>
      </c>
      <c r="G97" s="275"/>
      <c r="H97" s="256" t="s">
        <v>611</v>
      </c>
      <c r="I97" s="256" t="s">
        <v>608</v>
      </c>
      <c r="J97" s="256"/>
      <c r="K97" s="268"/>
    </row>
    <row r="98" spans="2:11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72" t="s">
        <v>612</v>
      </c>
      <c r="D102" s="372"/>
      <c r="E102" s="372"/>
      <c r="F102" s="372"/>
      <c r="G102" s="372"/>
      <c r="H102" s="372"/>
      <c r="I102" s="372"/>
      <c r="J102" s="372"/>
      <c r="K102" s="268"/>
    </row>
    <row r="103" spans="2:11" s="1" customFormat="1" ht="17.25" customHeight="1">
      <c r="B103" s="267"/>
      <c r="C103" s="269" t="s">
        <v>567</v>
      </c>
      <c r="D103" s="269"/>
      <c r="E103" s="269"/>
      <c r="F103" s="269" t="s">
        <v>568</v>
      </c>
      <c r="G103" s="270"/>
      <c r="H103" s="269" t="s">
        <v>54</v>
      </c>
      <c r="I103" s="269" t="s">
        <v>57</v>
      </c>
      <c r="J103" s="269" t="s">
        <v>569</v>
      </c>
      <c r="K103" s="268"/>
    </row>
    <row r="104" spans="2:11" s="1" customFormat="1" ht="17.25" customHeight="1">
      <c r="B104" s="267"/>
      <c r="C104" s="271" t="s">
        <v>570</v>
      </c>
      <c r="D104" s="271"/>
      <c r="E104" s="271"/>
      <c r="F104" s="272" t="s">
        <v>571</v>
      </c>
      <c r="G104" s="273"/>
      <c r="H104" s="271"/>
      <c r="I104" s="271"/>
      <c r="J104" s="271" t="s">
        <v>572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5"/>
      <c r="H105" s="269"/>
      <c r="I105" s="269"/>
      <c r="J105" s="269"/>
      <c r="K105" s="268"/>
    </row>
    <row r="106" spans="2:11" s="1" customFormat="1" ht="15" customHeight="1">
      <c r="B106" s="267"/>
      <c r="C106" s="256" t="s">
        <v>53</v>
      </c>
      <c r="D106" s="274"/>
      <c r="E106" s="274"/>
      <c r="F106" s="276" t="s">
        <v>573</v>
      </c>
      <c r="G106" s="285"/>
      <c r="H106" s="256" t="s">
        <v>613</v>
      </c>
      <c r="I106" s="256" t="s">
        <v>575</v>
      </c>
      <c r="J106" s="256">
        <v>20</v>
      </c>
      <c r="K106" s="268"/>
    </row>
    <row r="107" spans="2:11" s="1" customFormat="1" ht="15" customHeight="1">
      <c r="B107" s="267"/>
      <c r="C107" s="256" t="s">
        <v>576</v>
      </c>
      <c r="D107" s="256"/>
      <c r="E107" s="256"/>
      <c r="F107" s="276" t="s">
        <v>573</v>
      </c>
      <c r="G107" s="256"/>
      <c r="H107" s="256" t="s">
        <v>613</v>
      </c>
      <c r="I107" s="256" t="s">
        <v>575</v>
      </c>
      <c r="J107" s="256">
        <v>120</v>
      </c>
      <c r="K107" s="268"/>
    </row>
    <row r="108" spans="2:11" s="1" customFormat="1" ht="15" customHeight="1">
      <c r="B108" s="277"/>
      <c r="C108" s="256" t="s">
        <v>578</v>
      </c>
      <c r="D108" s="256"/>
      <c r="E108" s="256"/>
      <c r="F108" s="276" t="s">
        <v>579</v>
      </c>
      <c r="G108" s="256"/>
      <c r="H108" s="256" t="s">
        <v>613</v>
      </c>
      <c r="I108" s="256" t="s">
        <v>575</v>
      </c>
      <c r="J108" s="256">
        <v>50</v>
      </c>
      <c r="K108" s="268"/>
    </row>
    <row r="109" spans="2:11" s="1" customFormat="1" ht="15" customHeight="1">
      <c r="B109" s="277"/>
      <c r="C109" s="256" t="s">
        <v>581</v>
      </c>
      <c r="D109" s="256"/>
      <c r="E109" s="256"/>
      <c r="F109" s="276" t="s">
        <v>573</v>
      </c>
      <c r="G109" s="256"/>
      <c r="H109" s="256" t="s">
        <v>613</v>
      </c>
      <c r="I109" s="256" t="s">
        <v>583</v>
      </c>
      <c r="J109" s="256"/>
      <c r="K109" s="268"/>
    </row>
    <row r="110" spans="2:11" s="1" customFormat="1" ht="15" customHeight="1">
      <c r="B110" s="277"/>
      <c r="C110" s="256" t="s">
        <v>592</v>
      </c>
      <c r="D110" s="256"/>
      <c r="E110" s="256"/>
      <c r="F110" s="276" t="s">
        <v>579</v>
      </c>
      <c r="G110" s="256"/>
      <c r="H110" s="256" t="s">
        <v>613</v>
      </c>
      <c r="I110" s="256" t="s">
        <v>575</v>
      </c>
      <c r="J110" s="256">
        <v>50</v>
      </c>
      <c r="K110" s="268"/>
    </row>
    <row r="111" spans="2:11" s="1" customFormat="1" ht="15" customHeight="1">
      <c r="B111" s="277"/>
      <c r="C111" s="256" t="s">
        <v>600</v>
      </c>
      <c r="D111" s="256"/>
      <c r="E111" s="256"/>
      <c r="F111" s="276" t="s">
        <v>579</v>
      </c>
      <c r="G111" s="256"/>
      <c r="H111" s="256" t="s">
        <v>613</v>
      </c>
      <c r="I111" s="256" t="s">
        <v>575</v>
      </c>
      <c r="J111" s="256">
        <v>50</v>
      </c>
      <c r="K111" s="268"/>
    </row>
    <row r="112" spans="2:11" s="1" customFormat="1" ht="15" customHeight="1">
      <c r="B112" s="277"/>
      <c r="C112" s="256" t="s">
        <v>598</v>
      </c>
      <c r="D112" s="256"/>
      <c r="E112" s="256"/>
      <c r="F112" s="276" t="s">
        <v>579</v>
      </c>
      <c r="G112" s="256"/>
      <c r="H112" s="256" t="s">
        <v>613</v>
      </c>
      <c r="I112" s="256" t="s">
        <v>575</v>
      </c>
      <c r="J112" s="256">
        <v>50</v>
      </c>
      <c r="K112" s="268"/>
    </row>
    <row r="113" spans="2:11" s="1" customFormat="1" ht="15" customHeight="1">
      <c r="B113" s="277"/>
      <c r="C113" s="256" t="s">
        <v>53</v>
      </c>
      <c r="D113" s="256"/>
      <c r="E113" s="256"/>
      <c r="F113" s="276" t="s">
        <v>573</v>
      </c>
      <c r="G113" s="256"/>
      <c r="H113" s="256" t="s">
        <v>614</v>
      </c>
      <c r="I113" s="256" t="s">
        <v>575</v>
      </c>
      <c r="J113" s="256">
        <v>20</v>
      </c>
      <c r="K113" s="268"/>
    </row>
    <row r="114" spans="2:11" s="1" customFormat="1" ht="15" customHeight="1">
      <c r="B114" s="277"/>
      <c r="C114" s="256" t="s">
        <v>615</v>
      </c>
      <c r="D114" s="256"/>
      <c r="E114" s="256"/>
      <c r="F114" s="276" t="s">
        <v>573</v>
      </c>
      <c r="G114" s="256"/>
      <c r="H114" s="256" t="s">
        <v>616</v>
      </c>
      <c r="I114" s="256" t="s">
        <v>575</v>
      </c>
      <c r="J114" s="256">
        <v>120</v>
      </c>
      <c r="K114" s="268"/>
    </row>
    <row r="115" spans="2:11" s="1" customFormat="1" ht="15" customHeight="1">
      <c r="B115" s="277"/>
      <c r="C115" s="256" t="s">
        <v>38</v>
      </c>
      <c r="D115" s="256"/>
      <c r="E115" s="256"/>
      <c r="F115" s="276" t="s">
        <v>573</v>
      </c>
      <c r="G115" s="256"/>
      <c r="H115" s="256" t="s">
        <v>617</v>
      </c>
      <c r="I115" s="256" t="s">
        <v>608</v>
      </c>
      <c r="J115" s="256"/>
      <c r="K115" s="268"/>
    </row>
    <row r="116" spans="2:11" s="1" customFormat="1" ht="15" customHeight="1">
      <c r="B116" s="277"/>
      <c r="C116" s="256" t="s">
        <v>48</v>
      </c>
      <c r="D116" s="256"/>
      <c r="E116" s="256"/>
      <c r="F116" s="276" t="s">
        <v>573</v>
      </c>
      <c r="G116" s="256"/>
      <c r="H116" s="256" t="s">
        <v>618</v>
      </c>
      <c r="I116" s="256" t="s">
        <v>608</v>
      </c>
      <c r="J116" s="256"/>
      <c r="K116" s="268"/>
    </row>
    <row r="117" spans="2:11" s="1" customFormat="1" ht="15" customHeight="1">
      <c r="B117" s="277"/>
      <c r="C117" s="256" t="s">
        <v>57</v>
      </c>
      <c r="D117" s="256"/>
      <c r="E117" s="256"/>
      <c r="F117" s="276" t="s">
        <v>573</v>
      </c>
      <c r="G117" s="256"/>
      <c r="H117" s="256" t="s">
        <v>619</v>
      </c>
      <c r="I117" s="256" t="s">
        <v>620</v>
      </c>
      <c r="J117" s="256"/>
      <c r="K117" s="268"/>
    </row>
    <row r="118" spans="2:11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s="1" customFormat="1" ht="18.75" customHeight="1">
      <c r="B119" s="287"/>
      <c r="C119" s="253"/>
      <c r="D119" s="253"/>
      <c r="E119" s="253"/>
      <c r="F119" s="288"/>
      <c r="G119" s="253"/>
      <c r="H119" s="253"/>
      <c r="I119" s="253"/>
      <c r="J119" s="253"/>
      <c r="K119" s="287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621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9" t="s">
        <v>567</v>
      </c>
      <c r="D123" s="269"/>
      <c r="E123" s="269"/>
      <c r="F123" s="269" t="s">
        <v>568</v>
      </c>
      <c r="G123" s="270"/>
      <c r="H123" s="269" t="s">
        <v>54</v>
      </c>
      <c r="I123" s="269" t="s">
        <v>57</v>
      </c>
      <c r="J123" s="269" t="s">
        <v>569</v>
      </c>
      <c r="K123" s="295"/>
    </row>
    <row r="124" spans="2:11" s="1" customFormat="1" ht="17.25" customHeight="1">
      <c r="B124" s="294"/>
      <c r="C124" s="271" t="s">
        <v>570</v>
      </c>
      <c r="D124" s="271"/>
      <c r="E124" s="271"/>
      <c r="F124" s="272" t="s">
        <v>571</v>
      </c>
      <c r="G124" s="273"/>
      <c r="H124" s="271"/>
      <c r="I124" s="271"/>
      <c r="J124" s="271" t="s">
        <v>572</v>
      </c>
      <c r="K124" s="295"/>
    </row>
    <row r="125" spans="2:11" s="1" customFormat="1" ht="5.25" customHeight="1">
      <c r="B125" s="296"/>
      <c r="C125" s="274"/>
      <c r="D125" s="274"/>
      <c r="E125" s="274"/>
      <c r="F125" s="274"/>
      <c r="G125" s="256"/>
      <c r="H125" s="274"/>
      <c r="I125" s="274"/>
      <c r="J125" s="274"/>
      <c r="K125" s="297"/>
    </row>
    <row r="126" spans="2:11" s="1" customFormat="1" ht="15" customHeight="1">
      <c r="B126" s="296"/>
      <c r="C126" s="256" t="s">
        <v>576</v>
      </c>
      <c r="D126" s="274"/>
      <c r="E126" s="274"/>
      <c r="F126" s="276" t="s">
        <v>573</v>
      </c>
      <c r="G126" s="256"/>
      <c r="H126" s="256" t="s">
        <v>613</v>
      </c>
      <c r="I126" s="256" t="s">
        <v>575</v>
      </c>
      <c r="J126" s="256">
        <v>120</v>
      </c>
      <c r="K126" s="298"/>
    </row>
    <row r="127" spans="2:11" s="1" customFormat="1" ht="15" customHeight="1">
      <c r="B127" s="296"/>
      <c r="C127" s="256" t="s">
        <v>622</v>
      </c>
      <c r="D127" s="256"/>
      <c r="E127" s="256"/>
      <c r="F127" s="276" t="s">
        <v>573</v>
      </c>
      <c r="G127" s="256"/>
      <c r="H127" s="256" t="s">
        <v>623</v>
      </c>
      <c r="I127" s="256" t="s">
        <v>575</v>
      </c>
      <c r="J127" s="256" t="s">
        <v>624</v>
      </c>
      <c r="K127" s="298"/>
    </row>
    <row r="128" spans="2:11" s="1" customFormat="1" ht="15" customHeight="1">
      <c r="B128" s="296"/>
      <c r="C128" s="256" t="s">
        <v>521</v>
      </c>
      <c r="D128" s="256"/>
      <c r="E128" s="256"/>
      <c r="F128" s="276" t="s">
        <v>573</v>
      </c>
      <c r="G128" s="256"/>
      <c r="H128" s="256" t="s">
        <v>625</v>
      </c>
      <c r="I128" s="256" t="s">
        <v>575</v>
      </c>
      <c r="J128" s="256" t="s">
        <v>624</v>
      </c>
      <c r="K128" s="298"/>
    </row>
    <row r="129" spans="2:11" s="1" customFormat="1" ht="15" customHeight="1">
      <c r="B129" s="296"/>
      <c r="C129" s="256" t="s">
        <v>584</v>
      </c>
      <c r="D129" s="256"/>
      <c r="E129" s="256"/>
      <c r="F129" s="276" t="s">
        <v>579</v>
      </c>
      <c r="G129" s="256"/>
      <c r="H129" s="256" t="s">
        <v>585</v>
      </c>
      <c r="I129" s="256" t="s">
        <v>575</v>
      </c>
      <c r="J129" s="256">
        <v>15</v>
      </c>
      <c r="K129" s="298"/>
    </row>
    <row r="130" spans="2:11" s="1" customFormat="1" ht="15" customHeight="1">
      <c r="B130" s="296"/>
      <c r="C130" s="278" t="s">
        <v>586</v>
      </c>
      <c r="D130" s="278"/>
      <c r="E130" s="278"/>
      <c r="F130" s="279" t="s">
        <v>579</v>
      </c>
      <c r="G130" s="278"/>
      <c r="H130" s="278" t="s">
        <v>587</v>
      </c>
      <c r="I130" s="278" t="s">
        <v>575</v>
      </c>
      <c r="J130" s="278">
        <v>15</v>
      </c>
      <c r="K130" s="298"/>
    </row>
    <row r="131" spans="2:11" s="1" customFormat="1" ht="15" customHeight="1">
      <c r="B131" s="296"/>
      <c r="C131" s="278" t="s">
        <v>588</v>
      </c>
      <c r="D131" s="278"/>
      <c r="E131" s="278"/>
      <c r="F131" s="279" t="s">
        <v>579</v>
      </c>
      <c r="G131" s="278"/>
      <c r="H131" s="278" t="s">
        <v>589</v>
      </c>
      <c r="I131" s="278" t="s">
        <v>575</v>
      </c>
      <c r="J131" s="278">
        <v>20</v>
      </c>
      <c r="K131" s="298"/>
    </row>
    <row r="132" spans="2:11" s="1" customFormat="1" ht="15" customHeight="1">
      <c r="B132" s="296"/>
      <c r="C132" s="278" t="s">
        <v>590</v>
      </c>
      <c r="D132" s="278"/>
      <c r="E132" s="278"/>
      <c r="F132" s="279" t="s">
        <v>579</v>
      </c>
      <c r="G132" s="278"/>
      <c r="H132" s="278" t="s">
        <v>591</v>
      </c>
      <c r="I132" s="278" t="s">
        <v>575</v>
      </c>
      <c r="J132" s="278">
        <v>20</v>
      </c>
      <c r="K132" s="298"/>
    </row>
    <row r="133" spans="2:11" s="1" customFormat="1" ht="15" customHeight="1">
      <c r="B133" s="296"/>
      <c r="C133" s="256" t="s">
        <v>578</v>
      </c>
      <c r="D133" s="256"/>
      <c r="E133" s="256"/>
      <c r="F133" s="276" t="s">
        <v>579</v>
      </c>
      <c r="G133" s="256"/>
      <c r="H133" s="256" t="s">
        <v>613</v>
      </c>
      <c r="I133" s="256" t="s">
        <v>575</v>
      </c>
      <c r="J133" s="256">
        <v>50</v>
      </c>
      <c r="K133" s="298"/>
    </row>
    <row r="134" spans="2:11" s="1" customFormat="1" ht="15" customHeight="1">
      <c r="B134" s="296"/>
      <c r="C134" s="256" t="s">
        <v>592</v>
      </c>
      <c r="D134" s="256"/>
      <c r="E134" s="256"/>
      <c r="F134" s="276" t="s">
        <v>579</v>
      </c>
      <c r="G134" s="256"/>
      <c r="H134" s="256" t="s">
        <v>613</v>
      </c>
      <c r="I134" s="256" t="s">
        <v>575</v>
      </c>
      <c r="J134" s="256">
        <v>50</v>
      </c>
      <c r="K134" s="298"/>
    </row>
    <row r="135" spans="2:11" s="1" customFormat="1" ht="15" customHeight="1">
      <c r="B135" s="296"/>
      <c r="C135" s="256" t="s">
        <v>598</v>
      </c>
      <c r="D135" s="256"/>
      <c r="E135" s="256"/>
      <c r="F135" s="276" t="s">
        <v>579</v>
      </c>
      <c r="G135" s="256"/>
      <c r="H135" s="256" t="s">
        <v>613</v>
      </c>
      <c r="I135" s="256" t="s">
        <v>575</v>
      </c>
      <c r="J135" s="256">
        <v>50</v>
      </c>
      <c r="K135" s="298"/>
    </row>
    <row r="136" spans="2:11" s="1" customFormat="1" ht="15" customHeight="1">
      <c r="B136" s="296"/>
      <c r="C136" s="256" t="s">
        <v>600</v>
      </c>
      <c r="D136" s="256"/>
      <c r="E136" s="256"/>
      <c r="F136" s="276" t="s">
        <v>579</v>
      </c>
      <c r="G136" s="256"/>
      <c r="H136" s="256" t="s">
        <v>613</v>
      </c>
      <c r="I136" s="256" t="s">
        <v>575</v>
      </c>
      <c r="J136" s="256">
        <v>50</v>
      </c>
      <c r="K136" s="298"/>
    </row>
    <row r="137" spans="2:11" s="1" customFormat="1" ht="15" customHeight="1">
      <c r="B137" s="296"/>
      <c r="C137" s="256" t="s">
        <v>601</v>
      </c>
      <c r="D137" s="256"/>
      <c r="E137" s="256"/>
      <c r="F137" s="276" t="s">
        <v>579</v>
      </c>
      <c r="G137" s="256"/>
      <c r="H137" s="256" t="s">
        <v>626</v>
      </c>
      <c r="I137" s="256" t="s">
        <v>575</v>
      </c>
      <c r="J137" s="256">
        <v>255</v>
      </c>
      <c r="K137" s="298"/>
    </row>
    <row r="138" spans="2:11" s="1" customFormat="1" ht="15" customHeight="1">
      <c r="B138" s="296"/>
      <c r="C138" s="256" t="s">
        <v>603</v>
      </c>
      <c r="D138" s="256"/>
      <c r="E138" s="256"/>
      <c r="F138" s="276" t="s">
        <v>573</v>
      </c>
      <c r="G138" s="256"/>
      <c r="H138" s="256" t="s">
        <v>627</v>
      </c>
      <c r="I138" s="256" t="s">
        <v>605</v>
      </c>
      <c r="J138" s="256"/>
      <c r="K138" s="298"/>
    </row>
    <row r="139" spans="2:11" s="1" customFormat="1" ht="15" customHeight="1">
      <c r="B139" s="296"/>
      <c r="C139" s="256" t="s">
        <v>606</v>
      </c>
      <c r="D139" s="256"/>
      <c r="E139" s="256"/>
      <c r="F139" s="276" t="s">
        <v>573</v>
      </c>
      <c r="G139" s="256"/>
      <c r="H139" s="256" t="s">
        <v>628</v>
      </c>
      <c r="I139" s="256" t="s">
        <v>608</v>
      </c>
      <c r="J139" s="256"/>
      <c r="K139" s="298"/>
    </row>
    <row r="140" spans="2:11" s="1" customFormat="1" ht="15" customHeight="1">
      <c r="B140" s="296"/>
      <c r="C140" s="256" t="s">
        <v>609</v>
      </c>
      <c r="D140" s="256"/>
      <c r="E140" s="256"/>
      <c r="F140" s="276" t="s">
        <v>573</v>
      </c>
      <c r="G140" s="256"/>
      <c r="H140" s="256" t="s">
        <v>609</v>
      </c>
      <c r="I140" s="256" t="s">
        <v>608</v>
      </c>
      <c r="J140" s="256"/>
      <c r="K140" s="298"/>
    </row>
    <row r="141" spans="2:11" s="1" customFormat="1" ht="15" customHeight="1">
      <c r="B141" s="296"/>
      <c r="C141" s="256" t="s">
        <v>38</v>
      </c>
      <c r="D141" s="256"/>
      <c r="E141" s="256"/>
      <c r="F141" s="276" t="s">
        <v>573</v>
      </c>
      <c r="G141" s="256"/>
      <c r="H141" s="256" t="s">
        <v>629</v>
      </c>
      <c r="I141" s="256" t="s">
        <v>608</v>
      </c>
      <c r="J141" s="256"/>
      <c r="K141" s="298"/>
    </row>
    <row r="142" spans="2:11" s="1" customFormat="1" ht="15" customHeight="1">
      <c r="B142" s="296"/>
      <c r="C142" s="256" t="s">
        <v>630</v>
      </c>
      <c r="D142" s="256"/>
      <c r="E142" s="256"/>
      <c r="F142" s="276" t="s">
        <v>573</v>
      </c>
      <c r="G142" s="256"/>
      <c r="H142" s="256" t="s">
        <v>631</v>
      </c>
      <c r="I142" s="256" t="s">
        <v>608</v>
      </c>
      <c r="J142" s="256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53"/>
      <c r="C144" s="253"/>
      <c r="D144" s="253"/>
      <c r="E144" s="253"/>
      <c r="F144" s="288"/>
      <c r="G144" s="253"/>
      <c r="H144" s="253"/>
      <c r="I144" s="253"/>
      <c r="J144" s="253"/>
      <c r="K144" s="253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72" t="s">
        <v>632</v>
      </c>
      <c r="D147" s="372"/>
      <c r="E147" s="372"/>
      <c r="F147" s="372"/>
      <c r="G147" s="372"/>
      <c r="H147" s="372"/>
      <c r="I147" s="372"/>
      <c r="J147" s="372"/>
      <c r="K147" s="268"/>
    </row>
    <row r="148" spans="2:11" s="1" customFormat="1" ht="17.25" customHeight="1">
      <c r="B148" s="267"/>
      <c r="C148" s="269" t="s">
        <v>567</v>
      </c>
      <c r="D148" s="269"/>
      <c r="E148" s="269"/>
      <c r="F148" s="269" t="s">
        <v>568</v>
      </c>
      <c r="G148" s="270"/>
      <c r="H148" s="269" t="s">
        <v>54</v>
      </c>
      <c r="I148" s="269" t="s">
        <v>57</v>
      </c>
      <c r="J148" s="269" t="s">
        <v>569</v>
      </c>
      <c r="K148" s="268"/>
    </row>
    <row r="149" spans="2:11" s="1" customFormat="1" ht="17.25" customHeight="1">
      <c r="B149" s="267"/>
      <c r="C149" s="271" t="s">
        <v>570</v>
      </c>
      <c r="D149" s="271"/>
      <c r="E149" s="271"/>
      <c r="F149" s="272" t="s">
        <v>571</v>
      </c>
      <c r="G149" s="273"/>
      <c r="H149" s="271"/>
      <c r="I149" s="271"/>
      <c r="J149" s="271" t="s">
        <v>572</v>
      </c>
      <c r="K149" s="268"/>
    </row>
    <row r="150" spans="2:11" s="1" customFormat="1" ht="5.25" customHeight="1">
      <c r="B150" s="277"/>
      <c r="C150" s="274"/>
      <c r="D150" s="274"/>
      <c r="E150" s="274"/>
      <c r="F150" s="274"/>
      <c r="G150" s="275"/>
      <c r="H150" s="274"/>
      <c r="I150" s="274"/>
      <c r="J150" s="274"/>
      <c r="K150" s="298"/>
    </row>
    <row r="151" spans="2:11" s="1" customFormat="1" ht="15" customHeight="1">
      <c r="B151" s="277"/>
      <c r="C151" s="302" t="s">
        <v>576</v>
      </c>
      <c r="D151" s="256"/>
      <c r="E151" s="256"/>
      <c r="F151" s="303" t="s">
        <v>573</v>
      </c>
      <c r="G151" s="256"/>
      <c r="H151" s="302" t="s">
        <v>613</v>
      </c>
      <c r="I151" s="302" t="s">
        <v>575</v>
      </c>
      <c r="J151" s="302">
        <v>120</v>
      </c>
      <c r="K151" s="298"/>
    </row>
    <row r="152" spans="2:11" s="1" customFormat="1" ht="15" customHeight="1">
      <c r="B152" s="277"/>
      <c r="C152" s="302" t="s">
        <v>622</v>
      </c>
      <c r="D152" s="256"/>
      <c r="E152" s="256"/>
      <c r="F152" s="303" t="s">
        <v>573</v>
      </c>
      <c r="G152" s="256"/>
      <c r="H152" s="302" t="s">
        <v>633</v>
      </c>
      <c r="I152" s="302" t="s">
        <v>575</v>
      </c>
      <c r="J152" s="302" t="s">
        <v>624</v>
      </c>
      <c r="K152" s="298"/>
    </row>
    <row r="153" spans="2:11" s="1" customFormat="1" ht="15" customHeight="1">
      <c r="B153" s="277"/>
      <c r="C153" s="302" t="s">
        <v>521</v>
      </c>
      <c r="D153" s="256"/>
      <c r="E153" s="256"/>
      <c r="F153" s="303" t="s">
        <v>573</v>
      </c>
      <c r="G153" s="256"/>
      <c r="H153" s="302" t="s">
        <v>634</v>
      </c>
      <c r="I153" s="302" t="s">
        <v>575</v>
      </c>
      <c r="J153" s="302" t="s">
        <v>624</v>
      </c>
      <c r="K153" s="298"/>
    </row>
    <row r="154" spans="2:11" s="1" customFormat="1" ht="15" customHeight="1">
      <c r="B154" s="277"/>
      <c r="C154" s="302" t="s">
        <v>578</v>
      </c>
      <c r="D154" s="256"/>
      <c r="E154" s="256"/>
      <c r="F154" s="303" t="s">
        <v>579</v>
      </c>
      <c r="G154" s="256"/>
      <c r="H154" s="302" t="s">
        <v>613</v>
      </c>
      <c r="I154" s="302" t="s">
        <v>575</v>
      </c>
      <c r="J154" s="302">
        <v>50</v>
      </c>
      <c r="K154" s="298"/>
    </row>
    <row r="155" spans="2:11" s="1" customFormat="1" ht="15" customHeight="1">
      <c r="B155" s="277"/>
      <c r="C155" s="302" t="s">
        <v>581</v>
      </c>
      <c r="D155" s="256"/>
      <c r="E155" s="256"/>
      <c r="F155" s="303" t="s">
        <v>573</v>
      </c>
      <c r="G155" s="256"/>
      <c r="H155" s="302" t="s">
        <v>613</v>
      </c>
      <c r="I155" s="302" t="s">
        <v>583</v>
      </c>
      <c r="J155" s="302"/>
      <c r="K155" s="298"/>
    </row>
    <row r="156" spans="2:11" s="1" customFormat="1" ht="15" customHeight="1">
      <c r="B156" s="277"/>
      <c r="C156" s="302" t="s">
        <v>592</v>
      </c>
      <c r="D156" s="256"/>
      <c r="E156" s="256"/>
      <c r="F156" s="303" t="s">
        <v>579</v>
      </c>
      <c r="G156" s="256"/>
      <c r="H156" s="302" t="s">
        <v>613</v>
      </c>
      <c r="I156" s="302" t="s">
        <v>575</v>
      </c>
      <c r="J156" s="302">
        <v>50</v>
      </c>
      <c r="K156" s="298"/>
    </row>
    <row r="157" spans="2:11" s="1" customFormat="1" ht="15" customHeight="1">
      <c r="B157" s="277"/>
      <c r="C157" s="302" t="s">
        <v>600</v>
      </c>
      <c r="D157" s="256"/>
      <c r="E157" s="256"/>
      <c r="F157" s="303" t="s">
        <v>579</v>
      </c>
      <c r="G157" s="256"/>
      <c r="H157" s="302" t="s">
        <v>613</v>
      </c>
      <c r="I157" s="302" t="s">
        <v>575</v>
      </c>
      <c r="J157" s="302">
        <v>50</v>
      </c>
      <c r="K157" s="298"/>
    </row>
    <row r="158" spans="2:11" s="1" customFormat="1" ht="15" customHeight="1">
      <c r="B158" s="277"/>
      <c r="C158" s="302" t="s">
        <v>598</v>
      </c>
      <c r="D158" s="256"/>
      <c r="E158" s="256"/>
      <c r="F158" s="303" t="s">
        <v>579</v>
      </c>
      <c r="G158" s="256"/>
      <c r="H158" s="302" t="s">
        <v>613</v>
      </c>
      <c r="I158" s="302" t="s">
        <v>575</v>
      </c>
      <c r="J158" s="302">
        <v>50</v>
      </c>
      <c r="K158" s="298"/>
    </row>
    <row r="159" spans="2:11" s="1" customFormat="1" ht="15" customHeight="1">
      <c r="B159" s="277"/>
      <c r="C159" s="302" t="s">
        <v>114</v>
      </c>
      <c r="D159" s="256"/>
      <c r="E159" s="256"/>
      <c r="F159" s="303" t="s">
        <v>573</v>
      </c>
      <c r="G159" s="256"/>
      <c r="H159" s="302" t="s">
        <v>635</v>
      </c>
      <c r="I159" s="302" t="s">
        <v>575</v>
      </c>
      <c r="J159" s="302" t="s">
        <v>636</v>
      </c>
      <c r="K159" s="298"/>
    </row>
    <row r="160" spans="2:11" s="1" customFormat="1" ht="15" customHeight="1">
      <c r="B160" s="277"/>
      <c r="C160" s="302" t="s">
        <v>637</v>
      </c>
      <c r="D160" s="256"/>
      <c r="E160" s="256"/>
      <c r="F160" s="303" t="s">
        <v>573</v>
      </c>
      <c r="G160" s="256"/>
      <c r="H160" s="302" t="s">
        <v>638</v>
      </c>
      <c r="I160" s="302" t="s">
        <v>608</v>
      </c>
      <c r="J160" s="302"/>
      <c r="K160" s="298"/>
    </row>
    <row r="161" spans="2:11" s="1" customFormat="1" ht="15" customHeight="1">
      <c r="B161" s="304"/>
      <c r="C161" s="286"/>
      <c r="D161" s="286"/>
      <c r="E161" s="286"/>
      <c r="F161" s="286"/>
      <c r="G161" s="286"/>
      <c r="H161" s="286"/>
      <c r="I161" s="286"/>
      <c r="J161" s="286"/>
      <c r="K161" s="305"/>
    </row>
    <row r="162" spans="2:11" s="1" customFormat="1" ht="18.75" customHeight="1">
      <c r="B162" s="253"/>
      <c r="C162" s="256"/>
      <c r="D162" s="256"/>
      <c r="E162" s="256"/>
      <c r="F162" s="276"/>
      <c r="G162" s="256"/>
      <c r="H162" s="256"/>
      <c r="I162" s="256"/>
      <c r="J162" s="256"/>
      <c r="K162" s="253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73" t="s">
        <v>639</v>
      </c>
      <c r="D165" s="373"/>
      <c r="E165" s="373"/>
      <c r="F165" s="373"/>
      <c r="G165" s="373"/>
      <c r="H165" s="373"/>
      <c r="I165" s="373"/>
      <c r="J165" s="373"/>
      <c r="K165" s="249"/>
    </row>
    <row r="166" spans="2:11" s="1" customFormat="1" ht="17.25" customHeight="1">
      <c r="B166" s="248"/>
      <c r="C166" s="269" t="s">
        <v>567</v>
      </c>
      <c r="D166" s="269"/>
      <c r="E166" s="269"/>
      <c r="F166" s="269" t="s">
        <v>568</v>
      </c>
      <c r="G166" s="306"/>
      <c r="H166" s="307" t="s">
        <v>54</v>
      </c>
      <c r="I166" s="307" t="s">
        <v>57</v>
      </c>
      <c r="J166" s="269" t="s">
        <v>569</v>
      </c>
      <c r="K166" s="249"/>
    </row>
    <row r="167" spans="2:11" s="1" customFormat="1" ht="17.25" customHeight="1">
      <c r="B167" s="250"/>
      <c r="C167" s="271" t="s">
        <v>570</v>
      </c>
      <c r="D167" s="271"/>
      <c r="E167" s="271"/>
      <c r="F167" s="272" t="s">
        <v>571</v>
      </c>
      <c r="G167" s="308"/>
      <c r="H167" s="309"/>
      <c r="I167" s="309"/>
      <c r="J167" s="271" t="s">
        <v>572</v>
      </c>
      <c r="K167" s="251"/>
    </row>
    <row r="168" spans="2:11" s="1" customFormat="1" ht="5.25" customHeight="1">
      <c r="B168" s="277"/>
      <c r="C168" s="274"/>
      <c r="D168" s="274"/>
      <c r="E168" s="274"/>
      <c r="F168" s="274"/>
      <c r="G168" s="275"/>
      <c r="H168" s="274"/>
      <c r="I168" s="274"/>
      <c r="J168" s="274"/>
      <c r="K168" s="298"/>
    </row>
    <row r="169" spans="2:11" s="1" customFormat="1" ht="15" customHeight="1">
      <c r="B169" s="277"/>
      <c r="C169" s="256" t="s">
        <v>576</v>
      </c>
      <c r="D169" s="256"/>
      <c r="E169" s="256"/>
      <c r="F169" s="276" t="s">
        <v>573</v>
      </c>
      <c r="G169" s="256"/>
      <c r="H169" s="256" t="s">
        <v>613</v>
      </c>
      <c r="I169" s="256" t="s">
        <v>575</v>
      </c>
      <c r="J169" s="256">
        <v>120</v>
      </c>
      <c r="K169" s="298"/>
    </row>
    <row r="170" spans="2:11" s="1" customFormat="1" ht="15" customHeight="1">
      <c r="B170" s="277"/>
      <c r="C170" s="256" t="s">
        <v>622</v>
      </c>
      <c r="D170" s="256"/>
      <c r="E170" s="256"/>
      <c r="F170" s="276" t="s">
        <v>573</v>
      </c>
      <c r="G170" s="256"/>
      <c r="H170" s="256" t="s">
        <v>623</v>
      </c>
      <c r="I170" s="256" t="s">
        <v>575</v>
      </c>
      <c r="J170" s="256" t="s">
        <v>624</v>
      </c>
      <c r="K170" s="298"/>
    </row>
    <row r="171" spans="2:11" s="1" customFormat="1" ht="15" customHeight="1">
      <c r="B171" s="277"/>
      <c r="C171" s="256" t="s">
        <v>521</v>
      </c>
      <c r="D171" s="256"/>
      <c r="E171" s="256"/>
      <c r="F171" s="276" t="s">
        <v>573</v>
      </c>
      <c r="G171" s="256"/>
      <c r="H171" s="256" t="s">
        <v>640</v>
      </c>
      <c r="I171" s="256" t="s">
        <v>575</v>
      </c>
      <c r="J171" s="256" t="s">
        <v>624</v>
      </c>
      <c r="K171" s="298"/>
    </row>
    <row r="172" spans="2:11" s="1" customFormat="1" ht="15" customHeight="1">
      <c r="B172" s="277"/>
      <c r="C172" s="256" t="s">
        <v>578</v>
      </c>
      <c r="D172" s="256"/>
      <c r="E172" s="256"/>
      <c r="F172" s="276" t="s">
        <v>579</v>
      </c>
      <c r="G172" s="256"/>
      <c r="H172" s="256" t="s">
        <v>640</v>
      </c>
      <c r="I172" s="256" t="s">
        <v>575</v>
      </c>
      <c r="J172" s="256">
        <v>50</v>
      </c>
      <c r="K172" s="298"/>
    </row>
    <row r="173" spans="2:11" s="1" customFormat="1" ht="15" customHeight="1">
      <c r="B173" s="277"/>
      <c r="C173" s="256" t="s">
        <v>581</v>
      </c>
      <c r="D173" s="256"/>
      <c r="E173" s="256"/>
      <c r="F173" s="276" t="s">
        <v>573</v>
      </c>
      <c r="G173" s="256"/>
      <c r="H173" s="256" t="s">
        <v>640</v>
      </c>
      <c r="I173" s="256" t="s">
        <v>583</v>
      </c>
      <c r="J173" s="256"/>
      <c r="K173" s="298"/>
    </row>
    <row r="174" spans="2:11" s="1" customFormat="1" ht="15" customHeight="1">
      <c r="B174" s="277"/>
      <c r="C174" s="256" t="s">
        <v>592</v>
      </c>
      <c r="D174" s="256"/>
      <c r="E174" s="256"/>
      <c r="F174" s="276" t="s">
        <v>579</v>
      </c>
      <c r="G174" s="256"/>
      <c r="H174" s="256" t="s">
        <v>640</v>
      </c>
      <c r="I174" s="256" t="s">
        <v>575</v>
      </c>
      <c r="J174" s="256">
        <v>50</v>
      </c>
      <c r="K174" s="298"/>
    </row>
    <row r="175" spans="2:11" s="1" customFormat="1" ht="15" customHeight="1">
      <c r="B175" s="277"/>
      <c r="C175" s="256" t="s">
        <v>600</v>
      </c>
      <c r="D175" s="256"/>
      <c r="E175" s="256"/>
      <c r="F175" s="276" t="s">
        <v>579</v>
      </c>
      <c r="G175" s="256"/>
      <c r="H175" s="256" t="s">
        <v>640</v>
      </c>
      <c r="I175" s="256" t="s">
        <v>575</v>
      </c>
      <c r="J175" s="256">
        <v>50</v>
      </c>
      <c r="K175" s="298"/>
    </row>
    <row r="176" spans="2:11" s="1" customFormat="1" ht="15" customHeight="1">
      <c r="B176" s="277"/>
      <c r="C176" s="256" t="s">
        <v>598</v>
      </c>
      <c r="D176" s="256"/>
      <c r="E176" s="256"/>
      <c r="F176" s="276" t="s">
        <v>579</v>
      </c>
      <c r="G176" s="256"/>
      <c r="H176" s="256" t="s">
        <v>640</v>
      </c>
      <c r="I176" s="256" t="s">
        <v>575</v>
      </c>
      <c r="J176" s="256">
        <v>50</v>
      </c>
      <c r="K176" s="298"/>
    </row>
    <row r="177" spans="2:11" s="1" customFormat="1" ht="15" customHeight="1">
      <c r="B177" s="277"/>
      <c r="C177" s="256" t="s">
        <v>123</v>
      </c>
      <c r="D177" s="256"/>
      <c r="E177" s="256"/>
      <c r="F177" s="276" t="s">
        <v>573</v>
      </c>
      <c r="G177" s="256"/>
      <c r="H177" s="256" t="s">
        <v>641</v>
      </c>
      <c r="I177" s="256" t="s">
        <v>642</v>
      </c>
      <c r="J177" s="256"/>
      <c r="K177" s="298"/>
    </row>
    <row r="178" spans="2:11" s="1" customFormat="1" ht="15" customHeight="1">
      <c r="B178" s="277"/>
      <c r="C178" s="256" t="s">
        <v>57</v>
      </c>
      <c r="D178" s="256"/>
      <c r="E178" s="256"/>
      <c r="F178" s="276" t="s">
        <v>573</v>
      </c>
      <c r="G178" s="256"/>
      <c r="H178" s="256" t="s">
        <v>643</v>
      </c>
      <c r="I178" s="256" t="s">
        <v>644</v>
      </c>
      <c r="J178" s="256">
        <v>1</v>
      </c>
      <c r="K178" s="298"/>
    </row>
    <row r="179" spans="2:11" s="1" customFormat="1" ht="15" customHeight="1">
      <c r="B179" s="277"/>
      <c r="C179" s="256" t="s">
        <v>53</v>
      </c>
      <c r="D179" s="256"/>
      <c r="E179" s="256"/>
      <c r="F179" s="276" t="s">
        <v>573</v>
      </c>
      <c r="G179" s="256"/>
      <c r="H179" s="256" t="s">
        <v>645</v>
      </c>
      <c r="I179" s="256" t="s">
        <v>575</v>
      </c>
      <c r="J179" s="256">
        <v>20</v>
      </c>
      <c r="K179" s="298"/>
    </row>
    <row r="180" spans="2:11" s="1" customFormat="1" ht="15" customHeight="1">
      <c r="B180" s="277"/>
      <c r="C180" s="256" t="s">
        <v>54</v>
      </c>
      <c r="D180" s="256"/>
      <c r="E180" s="256"/>
      <c r="F180" s="276" t="s">
        <v>573</v>
      </c>
      <c r="G180" s="256"/>
      <c r="H180" s="256" t="s">
        <v>646</v>
      </c>
      <c r="I180" s="256" t="s">
        <v>575</v>
      </c>
      <c r="J180" s="256">
        <v>255</v>
      </c>
      <c r="K180" s="298"/>
    </row>
    <row r="181" spans="2:11" s="1" customFormat="1" ht="15" customHeight="1">
      <c r="B181" s="277"/>
      <c r="C181" s="256" t="s">
        <v>124</v>
      </c>
      <c r="D181" s="256"/>
      <c r="E181" s="256"/>
      <c r="F181" s="276" t="s">
        <v>573</v>
      </c>
      <c r="G181" s="256"/>
      <c r="H181" s="256" t="s">
        <v>537</v>
      </c>
      <c r="I181" s="256" t="s">
        <v>575</v>
      </c>
      <c r="J181" s="256">
        <v>10</v>
      </c>
      <c r="K181" s="298"/>
    </row>
    <row r="182" spans="2:11" s="1" customFormat="1" ht="15" customHeight="1">
      <c r="B182" s="277"/>
      <c r="C182" s="256" t="s">
        <v>125</v>
      </c>
      <c r="D182" s="256"/>
      <c r="E182" s="256"/>
      <c r="F182" s="276" t="s">
        <v>573</v>
      </c>
      <c r="G182" s="256"/>
      <c r="H182" s="256" t="s">
        <v>647</v>
      </c>
      <c r="I182" s="256" t="s">
        <v>608</v>
      </c>
      <c r="J182" s="256"/>
      <c r="K182" s="298"/>
    </row>
    <row r="183" spans="2:11" s="1" customFormat="1" ht="15" customHeight="1">
      <c r="B183" s="277"/>
      <c r="C183" s="256" t="s">
        <v>648</v>
      </c>
      <c r="D183" s="256"/>
      <c r="E183" s="256"/>
      <c r="F183" s="276" t="s">
        <v>573</v>
      </c>
      <c r="G183" s="256"/>
      <c r="H183" s="256" t="s">
        <v>649</v>
      </c>
      <c r="I183" s="256" t="s">
        <v>608</v>
      </c>
      <c r="J183" s="256"/>
      <c r="K183" s="298"/>
    </row>
    <row r="184" spans="2:11" s="1" customFormat="1" ht="15" customHeight="1">
      <c r="B184" s="277"/>
      <c r="C184" s="256" t="s">
        <v>637</v>
      </c>
      <c r="D184" s="256"/>
      <c r="E184" s="256"/>
      <c r="F184" s="276" t="s">
        <v>573</v>
      </c>
      <c r="G184" s="256"/>
      <c r="H184" s="256" t="s">
        <v>650</v>
      </c>
      <c r="I184" s="256" t="s">
        <v>608</v>
      </c>
      <c r="J184" s="256"/>
      <c r="K184" s="298"/>
    </row>
    <row r="185" spans="2:11" s="1" customFormat="1" ht="15" customHeight="1">
      <c r="B185" s="277"/>
      <c r="C185" s="256" t="s">
        <v>127</v>
      </c>
      <c r="D185" s="256"/>
      <c r="E185" s="256"/>
      <c r="F185" s="276" t="s">
        <v>579</v>
      </c>
      <c r="G185" s="256"/>
      <c r="H185" s="256" t="s">
        <v>651</v>
      </c>
      <c r="I185" s="256" t="s">
        <v>575</v>
      </c>
      <c r="J185" s="256">
        <v>50</v>
      </c>
      <c r="K185" s="298"/>
    </row>
    <row r="186" spans="2:11" s="1" customFormat="1" ht="15" customHeight="1">
      <c r="B186" s="277"/>
      <c r="C186" s="256" t="s">
        <v>652</v>
      </c>
      <c r="D186" s="256"/>
      <c r="E186" s="256"/>
      <c r="F186" s="276" t="s">
        <v>579</v>
      </c>
      <c r="G186" s="256"/>
      <c r="H186" s="256" t="s">
        <v>653</v>
      </c>
      <c r="I186" s="256" t="s">
        <v>654</v>
      </c>
      <c r="J186" s="256"/>
      <c r="K186" s="298"/>
    </row>
    <row r="187" spans="2:11" s="1" customFormat="1" ht="15" customHeight="1">
      <c r="B187" s="277"/>
      <c r="C187" s="256" t="s">
        <v>655</v>
      </c>
      <c r="D187" s="256"/>
      <c r="E187" s="256"/>
      <c r="F187" s="276" t="s">
        <v>579</v>
      </c>
      <c r="G187" s="256"/>
      <c r="H187" s="256" t="s">
        <v>656</v>
      </c>
      <c r="I187" s="256" t="s">
        <v>654</v>
      </c>
      <c r="J187" s="256"/>
      <c r="K187" s="298"/>
    </row>
    <row r="188" spans="2:11" s="1" customFormat="1" ht="15" customHeight="1">
      <c r="B188" s="277"/>
      <c r="C188" s="256" t="s">
        <v>657</v>
      </c>
      <c r="D188" s="256"/>
      <c r="E188" s="256"/>
      <c r="F188" s="276" t="s">
        <v>579</v>
      </c>
      <c r="G188" s="256"/>
      <c r="H188" s="256" t="s">
        <v>658</v>
      </c>
      <c r="I188" s="256" t="s">
        <v>654</v>
      </c>
      <c r="J188" s="256"/>
      <c r="K188" s="298"/>
    </row>
    <row r="189" spans="2:11" s="1" customFormat="1" ht="15" customHeight="1">
      <c r="B189" s="277"/>
      <c r="C189" s="310" t="s">
        <v>659</v>
      </c>
      <c r="D189" s="256"/>
      <c r="E189" s="256"/>
      <c r="F189" s="276" t="s">
        <v>579</v>
      </c>
      <c r="G189" s="256"/>
      <c r="H189" s="256" t="s">
        <v>660</v>
      </c>
      <c r="I189" s="256" t="s">
        <v>661</v>
      </c>
      <c r="J189" s="311" t="s">
        <v>662</v>
      </c>
      <c r="K189" s="298"/>
    </row>
    <row r="190" spans="2:11" s="1" customFormat="1" ht="15" customHeight="1">
      <c r="B190" s="277"/>
      <c r="C190" s="262" t="s">
        <v>42</v>
      </c>
      <c r="D190" s="256"/>
      <c r="E190" s="256"/>
      <c r="F190" s="276" t="s">
        <v>573</v>
      </c>
      <c r="G190" s="256"/>
      <c r="H190" s="253" t="s">
        <v>663</v>
      </c>
      <c r="I190" s="256" t="s">
        <v>664</v>
      </c>
      <c r="J190" s="256"/>
      <c r="K190" s="298"/>
    </row>
    <row r="191" spans="2:11" s="1" customFormat="1" ht="15" customHeight="1">
      <c r="B191" s="277"/>
      <c r="C191" s="262" t="s">
        <v>665</v>
      </c>
      <c r="D191" s="256"/>
      <c r="E191" s="256"/>
      <c r="F191" s="276" t="s">
        <v>573</v>
      </c>
      <c r="G191" s="256"/>
      <c r="H191" s="256" t="s">
        <v>666</v>
      </c>
      <c r="I191" s="256" t="s">
        <v>608</v>
      </c>
      <c r="J191" s="256"/>
      <c r="K191" s="298"/>
    </row>
    <row r="192" spans="2:11" s="1" customFormat="1" ht="15" customHeight="1">
      <c r="B192" s="277"/>
      <c r="C192" s="262" t="s">
        <v>667</v>
      </c>
      <c r="D192" s="256"/>
      <c r="E192" s="256"/>
      <c r="F192" s="276" t="s">
        <v>573</v>
      </c>
      <c r="G192" s="256"/>
      <c r="H192" s="256" t="s">
        <v>668</v>
      </c>
      <c r="I192" s="256" t="s">
        <v>608</v>
      </c>
      <c r="J192" s="256"/>
      <c r="K192" s="298"/>
    </row>
    <row r="193" spans="2:11" s="1" customFormat="1" ht="15" customHeight="1">
      <c r="B193" s="277"/>
      <c r="C193" s="262" t="s">
        <v>669</v>
      </c>
      <c r="D193" s="256"/>
      <c r="E193" s="256"/>
      <c r="F193" s="276" t="s">
        <v>579</v>
      </c>
      <c r="G193" s="256"/>
      <c r="H193" s="256" t="s">
        <v>670</v>
      </c>
      <c r="I193" s="256" t="s">
        <v>608</v>
      </c>
      <c r="J193" s="256"/>
      <c r="K193" s="298"/>
    </row>
    <row r="194" spans="2:11" s="1" customFormat="1" ht="15" customHeight="1">
      <c r="B194" s="304"/>
      <c r="C194" s="312"/>
      <c r="D194" s="286"/>
      <c r="E194" s="286"/>
      <c r="F194" s="286"/>
      <c r="G194" s="286"/>
      <c r="H194" s="286"/>
      <c r="I194" s="286"/>
      <c r="J194" s="286"/>
      <c r="K194" s="305"/>
    </row>
    <row r="195" spans="2:11" s="1" customFormat="1" ht="18.75" customHeight="1">
      <c r="B195" s="253"/>
      <c r="C195" s="256"/>
      <c r="D195" s="256"/>
      <c r="E195" s="256"/>
      <c r="F195" s="276"/>
      <c r="G195" s="256"/>
      <c r="H195" s="256"/>
      <c r="I195" s="256"/>
      <c r="J195" s="256"/>
      <c r="K195" s="253"/>
    </row>
    <row r="196" spans="2:11" s="1" customFormat="1" ht="18.75" customHeight="1">
      <c r="B196" s="253"/>
      <c r="C196" s="256"/>
      <c r="D196" s="256"/>
      <c r="E196" s="256"/>
      <c r="F196" s="276"/>
      <c r="G196" s="256"/>
      <c r="H196" s="256"/>
      <c r="I196" s="256"/>
      <c r="J196" s="256"/>
      <c r="K196" s="253"/>
    </row>
    <row r="197" spans="2:11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1">
      <c r="B199" s="248"/>
      <c r="C199" s="373" t="s">
        <v>671</v>
      </c>
      <c r="D199" s="373"/>
      <c r="E199" s="373"/>
      <c r="F199" s="373"/>
      <c r="G199" s="373"/>
      <c r="H199" s="373"/>
      <c r="I199" s="373"/>
      <c r="J199" s="373"/>
      <c r="K199" s="249"/>
    </row>
    <row r="200" spans="2:11" s="1" customFormat="1" ht="25.5" customHeight="1">
      <c r="B200" s="248"/>
      <c r="C200" s="313" t="s">
        <v>672</v>
      </c>
      <c r="D200" s="313"/>
      <c r="E200" s="313"/>
      <c r="F200" s="313" t="s">
        <v>673</v>
      </c>
      <c r="G200" s="314"/>
      <c r="H200" s="374" t="s">
        <v>674</v>
      </c>
      <c r="I200" s="374"/>
      <c r="J200" s="374"/>
      <c r="K200" s="249"/>
    </row>
    <row r="201" spans="2:11" s="1" customFormat="1" ht="5.25" customHeight="1">
      <c r="B201" s="277"/>
      <c r="C201" s="274"/>
      <c r="D201" s="274"/>
      <c r="E201" s="274"/>
      <c r="F201" s="274"/>
      <c r="G201" s="256"/>
      <c r="H201" s="274"/>
      <c r="I201" s="274"/>
      <c r="J201" s="274"/>
      <c r="K201" s="298"/>
    </row>
    <row r="202" spans="2:11" s="1" customFormat="1" ht="15" customHeight="1">
      <c r="B202" s="277"/>
      <c r="C202" s="256" t="s">
        <v>664</v>
      </c>
      <c r="D202" s="256"/>
      <c r="E202" s="256"/>
      <c r="F202" s="276" t="s">
        <v>43</v>
      </c>
      <c r="G202" s="256"/>
      <c r="H202" s="375" t="s">
        <v>675</v>
      </c>
      <c r="I202" s="375"/>
      <c r="J202" s="375"/>
      <c r="K202" s="298"/>
    </row>
    <row r="203" spans="2:11" s="1" customFormat="1" ht="15" customHeight="1">
      <c r="B203" s="277"/>
      <c r="C203" s="283"/>
      <c r="D203" s="256"/>
      <c r="E203" s="256"/>
      <c r="F203" s="276" t="s">
        <v>44</v>
      </c>
      <c r="G203" s="256"/>
      <c r="H203" s="375" t="s">
        <v>676</v>
      </c>
      <c r="I203" s="375"/>
      <c r="J203" s="375"/>
      <c r="K203" s="298"/>
    </row>
    <row r="204" spans="2:11" s="1" customFormat="1" ht="15" customHeight="1">
      <c r="B204" s="277"/>
      <c r="C204" s="283"/>
      <c r="D204" s="256"/>
      <c r="E204" s="256"/>
      <c r="F204" s="276" t="s">
        <v>47</v>
      </c>
      <c r="G204" s="256"/>
      <c r="H204" s="375" t="s">
        <v>677</v>
      </c>
      <c r="I204" s="375"/>
      <c r="J204" s="375"/>
      <c r="K204" s="298"/>
    </row>
    <row r="205" spans="2:11" s="1" customFormat="1" ht="15" customHeight="1">
      <c r="B205" s="277"/>
      <c r="C205" s="256"/>
      <c r="D205" s="256"/>
      <c r="E205" s="256"/>
      <c r="F205" s="276" t="s">
        <v>45</v>
      </c>
      <c r="G205" s="256"/>
      <c r="H205" s="375" t="s">
        <v>678</v>
      </c>
      <c r="I205" s="375"/>
      <c r="J205" s="375"/>
      <c r="K205" s="298"/>
    </row>
    <row r="206" spans="2:11" s="1" customFormat="1" ht="15" customHeight="1">
      <c r="B206" s="277"/>
      <c r="C206" s="256"/>
      <c r="D206" s="256"/>
      <c r="E206" s="256"/>
      <c r="F206" s="276" t="s">
        <v>46</v>
      </c>
      <c r="G206" s="256"/>
      <c r="H206" s="375" t="s">
        <v>679</v>
      </c>
      <c r="I206" s="375"/>
      <c r="J206" s="375"/>
      <c r="K206" s="298"/>
    </row>
    <row r="207" spans="2:11" s="1" customFormat="1" ht="15" customHeight="1">
      <c r="B207" s="277"/>
      <c r="C207" s="256"/>
      <c r="D207" s="256"/>
      <c r="E207" s="256"/>
      <c r="F207" s="276"/>
      <c r="G207" s="256"/>
      <c r="H207" s="256"/>
      <c r="I207" s="256"/>
      <c r="J207" s="256"/>
      <c r="K207" s="298"/>
    </row>
    <row r="208" spans="2:11" s="1" customFormat="1" ht="15" customHeight="1">
      <c r="B208" s="277"/>
      <c r="C208" s="256" t="s">
        <v>620</v>
      </c>
      <c r="D208" s="256"/>
      <c r="E208" s="256"/>
      <c r="F208" s="276" t="s">
        <v>79</v>
      </c>
      <c r="G208" s="256"/>
      <c r="H208" s="375" t="s">
        <v>680</v>
      </c>
      <c r="I208" s="375"/>
      <c r="J208" s="375"/>
      <c r="K208" s="298"/>
    </row>
    <row r="209" spans="2:11" s="1" customFormat="1" ht="15" customHeight="1">
      <c r="B209" s="277"/>
      <c r="C209" s="283"/>
      <c r="D209" s="256"/>
      <c r="E209" s="256"/>
      <c r="F209" s="276" t="s">
        <v>515</v>
      </c>
      <c r="G209" s="256"/>
      <c r="H209" s="375" t="s">
        <v>516</v>
      </c>
      <c r="I209" s="375"/>
      <c r="J209" s="375"/>
      <c r="K209" s="298"/>
    </row>
    <row r="210" spans="2:11" s="1" customFormat="1" ht="15" customHeight="1">
      <c r="B210" s="277"/>
      <c r="C210" s="256"/>
      <c r="D210" s="256"/>
      <c r="E210" s="256"/>
      <c r="F210" s="276" t="s">
        <v>513</v>
      </c>
      <c r="G210" s="256"/>
      <c r="H210" s="375" t="s">
        <v>681</v>
      </c>
      <c r="I210" s="375"/>
      <c r="J210" s="375"/>
      <c r="K210" s="298"/>
    </row>
    <row r="211" spans="2:11" s="1" customFormat="1" ht="15" customHeight="1">
      <c r="B211" s="315"/>
      <c r="C211" s="283"/>
      <c r="D211" s="283"/>
      <c r="E211" s="283"/>
      <c r="F211" s="276" t="s">
        <v>517</v>
      </c>
      <c r="G211" s="262"/>
      <c r="H211" s="376" t="s">
        <v>518</v>
      </c>
      <c r="I211" s="376"/>
      <c r="J211" s="376"/>
      <c r="K211" s="316"/>
    </row>
    <row r="212" spans="2:11" s="1" customFormat="1" ht="15" customHeight="1">
      <c r="B212" s="315"/>
      <c r="C212" s="283"/>
      <c r="D212" s="283"/>
      <c r="E212" s="283"/>
      <c r="F212" s="276" t="s">
        <v>519</v>
      </c>
      <c r="G212" s="262"/>
      <c r="H212" s="376" t="s">
        <v>682</v>
      </c>
      <c r="I212" s="376"/>
      <c r="J212" s="376"/>
      <c r="K212" s="316"/>
    </row>
    <row r="213" spans="2:11" s="1" customFormat="1" ht="15" customHeight="1">
      <c r="B213" s="315"/>
      <c r="C213" s="283"/>
      <c r="D213" s="283"/>
      <c r="E213" s="283"/>
      <c r="F213" s="317"/>
      <c r="G213" s="262"/>
      <c r="H213" s="318"/>
      <c r="I213" s="318"/>
      <c r="J213" s="318"/>
      <c r="K213" s="316"/>
    </row>
    <row r="214" spans="2:11" s="1" customFormat="1" ht="15" customHeight="1">
      <c r="B214" s="315"/>
      <c r="C214" s="256" t="s">
        <v>644</v>
      </c>
      <c r="D214" s="283"/>
      <c r="E214" s="283"/>
      <c r="F214" s="276">
        <v>1</v>
      </c>
      <c r="G214" s="262"/>
      <c r="H214" s="376" t="s">
        <v>683</v>
      </c>
      <c r="I214" s="376"/>
      <c r="J214" s="376"/>
      <c r="K214" s="316"/>
    </row>
    <row r="215" spans="2:11" s="1" customFormat="1" ht="15" customHeight="1">
      <c r="B215" s="315"/>
      <c r="C215" s="283"/>
      <c r="D215" s="283"/>
      <c r="E215" s="283"/>
      <c r="F215" s="276">
        <v>2</v>
      </c>
      <c r="G215" s="262"/>
      <c r="H215" s="376" t="s">
        <v>684</v>
      </c>
      <c r="I215" s="376"/>
      <c r="J215" s="376"/>
      <c r="K215" s="316"/>
    </row>
    <row r="216" spans="2:11" s="1" customFormat="1" ht="15" customHeight="1">
      <c r="B216" s="315"/>
      <c r="C216" s="283"/>
      <c r="D216" s="283"/>
      <c r="E216" s="283"/>
      <c r="F216" s="276">
        <v>3</v>
      </c>
      <c r="G216" s="262"/>
      <c r="H216" s="376" t="s">
        <v>685</v>
      </c>
      <c r="I216" s="376"/>
      <c r="J216" s="376"/>
      <c r="K216" s="316"/>
    </row>
    <row r="217" spans="2:11" s="1" customFormat="1" ht="15" customHeight="1">
      <c r="B217" s="315"/>
      <c r="C217" s="283"/>
      <c r="D217" s="283"/>
      <c r="E217" s="283"/>
      <c r="F217" s="276">
        <v>4</v>
      </c>
      <c r="G217" s="262"/>
      <c r="H217" s="376" t="s">
        <v>686</v>
      </c>
      <c r="I217" s="376"/>
      <c r="J217" s="376"/>
      <c r="K217" s="316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112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ROUND((SUM(BE84:BE119)),  2)</f>
        <v>0</v>
      </c>
      <c r="G33" s="34"/>
      <c r="H33" s="34"/>
      <c r="I33" s="125">
        <v>0.21</v>
      </c>
      <c r="J33" s="124">
        <f>ROUND(((SUM(BE84:BE119))*I33),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ROUND((SUM(BF84:BF119)),  2)</f>
        <v>0</v>
      </c>
      <c r="G34" s="34"/>
      <c r="H34" s="34"/>
      <c r="I34" s="125">
        <v>0.15</v>
      </c>
      <c r="J34" s="124">
        <f>ROUND(((SUM(BF84:BF119))*I34),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ROUND((SUM(BG84:BG119)),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ROUND((SUM(BH84:BH119)),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ROUND((SUM(BI84:BI119)),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SO-01 - KN 1233 Zemní práce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J113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J114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121</v>
      </c>
      <c r="E64" s="155"/>
      <c r="F64" s="155"/>
      <c r="G64" s="155"/>
      <c r="H64" s="155"/>
      <c r="I64" s="156"/>
      <c r="J64" s="157">
        <f>J117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SO-01 - KN 1233 Zemní práce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0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P86+P113+P117</f>
        <v>0</v>
      </c>
      <c r="Q85" s="179"/>
      <c r="R85" s="180">
        <f>R86+R113+R117</f>
        <v>0</v>
      </c>
      <c r="S85" s="179"/>
      <c r="T85" s="181">
        <f>T86+T113+T117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BK86+BK113+BK117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SUM(P87:P112)</f>
        <v>0</v>
      </c>
      <c r="Q86" s="179"/>
      <c r="R86" s="180">
        <f>SUM(R87:R112)</f>
        <v>0</v>
      </c>
      <c r="S86" s="179"/>
      <c r="T86" s="181">
        <f>SUM(T87:T112)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SUM(BK87:BK112)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140</v>
      </c>
      <c r="F87" s="189" t="s">
        <v>141</v>
      </c>
      <c r="G87" s="190" t="s">
        <v>142</v>
      </c>
      <c r="H87" s="191">
        <v>30067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145</v>
      </c>
    </row>
    <row r="88" spans="1:65" s="2" customFormat="1" ht="24.2" customHeight="1">
      <c r="A88" s="34"/>
      <c r="B88" s="35"/>
      <c r="C88" s="187" t="s">
        <v>82</v>
      </c>
      <c r="D88" s="187" t="s">
        <v>139</v>
      </c>
      <c r="E88" s="188" t="s">
        <v>146</v>
      </c>
      <c r="F88" s="189" t="s">
        <v>147</v>
      </c>
      <c r="G88" s="190" t="s">
        <v>148</v>
      </c>
      <c r="H88" s="191">
        <v>840</v>
      </c>
      <c r="I88" s="192"/>
      <c r="J88" s="193">
        <f>ROUND(I88*H88,2)</f>
        <v>0</v>
      </c>
      <c r="K88" s="189" t="s">
        <v>143</v>
      </c>
      <c r="L88" s="39"/>
      <c r="M88" s="194" t="s">
        <v>19</v>
      </c>
      <c r="N88" s="195" t="s">
        <v>43</v>
      </c>
      <c r="O88" s="6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144</v>
      </c>
      <c r="AT88" s="198" t="s">
        <v>139</v>
      </c>
      <c r="AU88" s="198" t="s">
        <v>82</v>
      </c>
      <c r="AY88" s="17" t="s">
        <v>137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80</v>
      </c>
      <c r="BK88" s="199">
        <f>ROUND(I88*H88,2)</f>
        <v>0</v>
      </c>
      <c r="BL88" s="17" t="s">
        <v>144</v>
      </c>
      <c r="BM88" s="198" t="s">
        <v>149</v>
      </c>
    </row>
    <row r="89" spans="1:65" s="13" customFormat="1" ht="11.25">
      <c r="B89" s="200"/>
      <c r="C89" s="201"/>
      <c r="D89" s="202" t="s">
        <v>150</v>
      </c>
      <c r="E89" s="203" t="s">
        <v>19</v>
      </c>
      <c r="F89" s="204" t="s">
        <v>151</v>
      </c>
      <c r="G89" s="201"/>
      <c r="H89" s="205">
        <v>840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150</v>
      </c>
      <c r="AU89" s="211" t="s">
        <v>82</v>
      </c>
      <c r="AV89" s="13" t="s">
        <v>82</v>
      </c>
      <c r="AW89" s="13" t="s">
        <v>31</v>
      </c>
      <c r="AX89" s="13" t="s">
        <v>80</v>
      </c>
      <c r="AY89" s="211" t="s">
        <v>137</v>
      </c>
    </row>
    <row r="90" spans="1:65" s="2" customFormat="1" ht="24.2" customHeight="1">
      <c r="A90" s="34"/>
      <c r="B90" s="35"/>
      <c r="C90" s="187" t="s">
        <v>152</v>
      </c>
      <c r="D90" s="187" t="s">
        <v>139</v>
      </c>
      <c r="E90" s="188" t="s">
        <v>153</v>
      </c>
      <c r="F90" s="189" t="s">
        <v>154</v>
      </c>
      <c r="G90" s="190" t="s">
        <v>148</v>
      </c>
      <c r="H90" s="191">
        <v>7260</v>
      </c>
      <c r="I90" s="192"/>
      <c r="J90" s="193">
        <f>ROUND(I90*H90,2)</f>
        <v>0</v>
      </c>
      <c r="K90" s="189" t="s">
        <v>143</v>
      </c>
      <c r="L90" s="39"/>
      <c r="M90" s="194" t="s">
        <v>19</v>
      </c>
      <c r="N90" s="195" t="s">
        <v>43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144</v>
      </c>
      <c r="AT90" s="198" t="s">
        <v>139</v>
      </c>
      <c r="AU90" s="198" t="s">
        <v>82</v>
      </c>
      <c r="AY90" s="17" t="s">
        <v>137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80</v>
      </c>
      <c r="BK90" s="199">
        <f>ROUND(I90*H90,2)</f>
        <v>0</v>
      </c>
      <c r="BL90" s="17" t="s">
        <v>144</v>
      </c>
      <c r="BM90" s="198" t="s">
        <v>155</v>
      </c>
    </row>
    <row r="91" spans="1:65" s="2" customFormat="1" ht="19.5">
      <c r="A91" s="34"/>
      <c r="B91" s="35"/>
      <c r="C91" s="36"/>
      <c r="D91" s="202" t="s">
        <v>156</v>
      </c>
      <c r="E91" s="36"/>
      <c r="F91" s="212" t="s">
        <v>157</v>
      </c>
      <c r="G91" s="36"/>
      <c r="H91" s="36"/>
      <c r="I91" s="108"/>
      <c r="J91" s="36"/>
      <c r="K91" s="36"/>
      <c r="L91" s="39"/>
      <c r="M91" s="213"/>
      <c r="N91" s="21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156</v>
      </c>
      <c r="AU91" s="17" t="s">
        <v>82</v>
      </c>
    </row>
    <row r="92" spans="1:65" s="2" customFormat="1" ht="24.2" customHeight="1">
      <c r="A92" s="34"/>
      <c r="B92" s="35"/>
      <c r="C92" s="187" t="s">
        <v>144</v>
      </c>
      <c r="D92" s="187" t="s">
        <v>139</v>
      </c>
      <c r="E92" s="188" t="s">
        <v>158</v>
      </c>
      <c r="F92" s="189" t="s">
        <v>159</v>
      </c>
      <c r="G92" s="190" t="s">
        <v>148</v>
      </c>
      <c r="H92" s="191">
        <v>3600</v>
      </c>
      <c r="I92" s="192"/>
      <c r="J92" s="193">
        <f>ROUND(I92*H92,2)</f>
        <v>0</v>
      </c>
      <c r="K92" s="189" t="s">
        <v>143</v>
      </c>
      <c r="L92" s="39"/>
      <c r="M92" s="194" t="s">
        <v>19</v>
      </c>
      <c r="N92" s="195" t="s">
        <v>43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144</v>
      </c>
      <c r="AT92" s="198" t="s">
        <v>139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160</v>
      </c>
    </row>
    <row r="93" spans="1:65" s="2" customFormat="1" ht="19.5">
      <c r="A93" s="34"/>
      <c r="B93" s="35"/>
      <c r="C93" s="36"/>
      <c r="D93" s="202" t="s">
        <v>156</v>
      </c>
      <c r="E93" s="36"/>
      <c r="F93" s="212" t="s">
        <v>161</v>
      </c>
      <c r="G93" s="36"/>
      <c r="H93" s="36"/>
      <c r="I93" s="108"/>
      <c r="J93" s="36"/>
      <c r="K93" s="36"/>
      <c r="L93" s="39"/>
      <c r="M93" s="213"/>
      <c r="N93" s="21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156</v>
      </c>
      <c r="AU93" s="17" t="s">
        <v>82</v>
      </c>
    </row>
    <row r="94" spans="1:65" s="2" customFormat="1" ht="24.2" customHeight="1">
      <c r="A94" s="34"/>
      <c r="B94" s="35"/>
      <c r="C94" s="187" t="s">
        <v>162</v>
      </c>
      <c r="D94" s="187" t="s">
        <v>139</v>
      </c>
      <c r="E94" s="188" t="s">
        <v>163</v>
      </c>
      <c r="F94" s="189" t="s">
        <v>164</v>
      </c>
      <c r="G94" s="190" t="s">
        <v>148</v>
      </c>
      <c r="H94" s="191">
        <v>7260</v>
      </c>
      <c r="I94" s="192"/>
      <c r="J94" s="193">
        <f>ROUND(I94*H94,2)</f>
        <v>0</v>
      </c>
      <c r="K94" s="189" t="s">
        <v>143</v>
      </c>
      <c r="L94" s="39"/>
      <c r="M94" s="194" t="s">
        <v>19</v>
      </c>
      <c r="N94" s="195" t="s">
        <v>43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144</v>
      </c>
      <c r="AT94" s="198" t="s">
        <v>139</v>
      </c>
      <c r="AU94" s="198" t="s">
        <v>82</v>
      </c>
      <c r="AY94" s="17" t="s">
        <v>137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80</v>
      </c>
      <c r="BK94" s="199">
        <f>ROUND(I94*H94,2)</f>
        <v>0</v>
      </c>
      <c r="BL94" s="17" t="s">
        <v>144</v>
      </c>
      <c r="BM94" s="198" t="s">
        <v>165</v>
      </c>
    </row>
    <row r="95" spans="1:65" s="2" customFormat="1" ht="24.2" customHeight="1">
      <c r="A95" s="34"/>
      <c r="B95" s="35"/>
      <c r="C95" s="187" t="s">
        <v>166</v>
      </c>
      <c r="D95" s="187" t="s">
        <v>139</v>
      </c>
      <c r="E95" s="188" t="s">
        <v>167</v>
      </c>
      <c r="F95" s="189" t="s">
        <v>168</v>
      </c>
      <c r="G95" s="190" t="s">
        <v>148</v>
      </c>
      <c r="H95" s="191">
        <v>7100</v>
      </c>
      <c r="I95" s="192"/>
      <c r="J95" s="193">
        <f>ROUND(I95*H95,2)</f>
        <v>0</v>
      </c>
      <c r="K95" s="189" t="s">
        <v>143</v>
      </c>
      <c r="L95" s="39"/>
      <c r="M95" s="194" t="s">
        <v>19</v>
      </c>
      <c r="N95" s="195" t="s">
        <v>43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144</v>
      </c>
      <c r="AT95" s="198" t="s">
        <v>139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169</v>
      </c>
    </row>
    <row r="96" spans="1:65" s="13" customFormat="1" ht="11.25">
      <c r="B96" s="200"/>
      <c r="C96" s="201"/>
      <c r="D96" s="202" t="s">
        <v>150</v>
      </c>
      <c r="E96" s="203" t="s">
        <v>19</v>
      </c>
      <c r="F96" s="204" t="s">
        <v>170</v>
      </c>
      <c r="G96" s="201"/>
      <c r="H96" s="205">
        <v>6260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150</v>
      </c>
      <c r="AU96" s="211" t="s">
        <v>82</v>
      </c>
      <c r="AV96" s="13" t="s">
        <v>82</v>
      </c>
      <c r="AW96" s="13" t="s">
        <v>31</v>
      </c>
      <c r="AX96" s="13" t="s">
        <v>72</v>
      </c>
      <c r="AY96" s="211" t="s">
        <v>137</v>
      </c>
    </row>
    <row r="97" spans="1:65" s="13" customFormat="1" ht="11.25">
      <c r="B97" s="200"/>
      <c r="C97" s="201"/>
      <c r="D97" s="202" t="s">
        <v>150</v>
      </c>
      <c r="E97" s="203" t="s">
        <v>19</v>
      </c>
      <c r="F97" s="204" t="s">
        <v>171</v>
      </c>
      <c r="G97" s="201"/>
      <c r="H97" s="205">
        <v>840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150</v>
      </c>
      <c r="AU97" s="211" t="s">
        <v>82</v>
      </c>
      <c r="AV97" s="13" t="s">
        <v>82</v>
      </c>
      <c r="AW97" s="13" t="s">
        <v>31</v>
      </c>
      <c r="AX97" s="13" t="s">
        <v>72</v>
      </c>
      <c r="AY97" s="211" t="s">
        <v>137</v>
      </c>
    </row>
    <row r="98" spans="1:65" s="14" customFormat="1" ht="11.25">
      <c r="B98" s="215"/>
      <c r="C98" s="216"/>
      <c r="D98" s="202" t="s">
        <v>150</v>
      </c>
      <c r="E98" s="217" t="s">
        <v>19</v>
      </c>
      <c r="F98" s="218" t="s">
        <v>172</v>
      </c>
      <c r="G98" s="216"/>
      <c r="H98" s="219">
        <v>7100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150</v>
      </c>
      <c r="AU98" s="225" t="s">
        <v>82</v>
      </c>
      <c r="AV98" s="14" t="s">
        <v>144</v>
      </c>
      <c r="AW98" s="14" t="s">
        <v>31</v>
      </c>
      <c r="AX98" s="14" t="s">
        <v>80</v>
      </c>
      <c r="AY98" s="225" t="s">
        <v>137</v>
      </c>
    </row>
    <row r="99" spans="1:65" s="2" customFormat="1" ht="24.2" customHeight="1">
      <c r="A99" s="34"/>
      <c r="B99" s="35"/>
      <c r="C99" s="187" t="s">
        <v>173</v>
      </c>
      <c r="D99" s="187" t="s">
        <v>139</v>
      </c>
      <c r="E99" s="188" t="s">
        <v>174</v>
      </c>
      <c r="F99" s="189" t="s">
        <v>175</v>
      </c>
      <c r="G99" s="190" t="s">
        <v>148</v>
      </c>
      <c r="H99" s="191">
        <v>4600</v>
      </c>
      <c r="I99" s="192"/>
      <c r="J99" s="193">
        <f>ROUND(I99*H99,2)</f>
        <v>0</v>
      </c>
      <c r="K99" s="189" t="s">
        <v>143</v>
      </c>
      <c r="L99" s="39"/>
      <c r="M99" s="194" t="s">
        <v>19</v>
      </c>
      <c r="N99" s="195" t="s">
        <v>43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144</v>
      </c>
      <c r="AT99" s="198" t="s">
        <v>139</v>
      </c>
      <c r="AU99" s="198" t="s">
        <v>82</v>
      </c>
      <c r="AY99" s="17" t="s">
        <v>137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80</v>
      </c>
      <c r="BK99" s="199">
        <f>ROUND(I99*H99,2)</f>
        <v>0</v>
      </c>
      <c r="BL99" s="17" t="s">
        <v>144</v>
      </c>
      <c r="BM99" s="198" t="s">
        <v>176</v>
      </c>
    </row>
    <row r="100" spans="1:65" s="2" customFormat="1" ht="19.5">
      <c r="A100" s="34"/>
      <c r="B100" s="35"/>
      <c r="C100" s="36"/>
      <c r="D100" s="202" t="s">
        <v>156</v>
      </c>
      <c r="E100" s="36"/>
      <c r="F100" s="212" t="s">
        <v>177</v>
      </c>
      <c r="G100" s="36"/>
      <c r="H100" s="36"/>
      <c r="I100" s="108"/>
      <c r="J100" s="36"/>
      <c r="K100" s="36"/>
      <c r="L100" s="39"/>
      <c r="M100" s="213"/>
      <c r="N100" s="21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156</v>
      </c>
      <c r="AU100" s="17" t="s">
        <v>82</v>
      </c>
    </row>
    <row r="101" spans="1:65" s="2" customFormat="1" ht="37.9" customHeight="1">
      <c r="A101" s="34"/>
      <c r="B101" s="35"/>
      <c r="C101" s="187" t="s">
        <v>178</v>
      </c>
      <c r="D101" s="187" t="s">
        <v>139</v>
      </c>
      <c r="E101" s="188" t="s">
        <v>179</v>
      </c>
      <c r="F101" s="189" t="s">
        <v>180</v>
      </c>
      <c r="G101" s="190" t="s">
        <v>148</v>
      </c>
      <c r="H101" s="191">
        <v>13800</v>
      </c>
      <c r="I101" s="192"/>
      <c r="J101" s="193">
        <f>ROUND(I101*H101,2)</f>
        <v>0</v>
      </c>
      <c r="K101" s="189" t="s">
        <v>143</v>
      </c>
      <c r="L101" s="39"/>
      <c r="M101" s="194" t="s">
        <v>19</v>
      </c>
      <c r="N101" s="195" t="s">
        <v>43</v>
      </c>
      <c r="O101" s="64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144</v>
      </c>
      <c r="AT101" s="198" t="s">
        <v>139</v>
      </c>
      <c r="AU101" s="198" t="s">
        <v>82</v>
      </c>
      <c r="AY101" s="17" t="s">
        <v>137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80</v>
      </c>
      <c r="BK101" s="199">
        <f>ROUND(I101*H101,2)</f>
        <v>0</v>
      </c>
      <c r="BL101" s="17" t="s">
        <v>144</v>
      </c>
      <c r="BM101" s="198" t="s">
        <v>181</v>
      </c>
    </row>
    <row r="102" spans="1:65" s="2" customFormat="1" ht="19.5">
      <c r="A102" s="34"/>
      <c r="B102" s="35"/>
      <c r="C102" s="36"/>
      <c r="D102" s="202" t="s">
        <v>156</v>
      </c>
      <c r="E102" s="36"/>
      <c r="F102" s="212" t="s">
        <v>182</v>
      </c>
      <c r="G102" s="36"/>
      <c r="H102" s="36"/>
      <c r="I102" s="108"/>
      <c r="J102" s="36"/>
      <c r="K102" s="36"/>
      <c r="L102" s="39"/>
      <c r="M102" s="213"/>
      <c r="N102" s="21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156</v>
      </c>
      <c r="AU102" s="17" t="s">
        <v>82</v>
      </c>
    </row>
    <row r="103" spans="1:65" s="13" customFormat="1" ht="11.25">
      <c r="B103" s="200"/>
      <c r="C103" s="201"/>
      <c r="D103" s="202" t="s">
        <v>150</v>
      </c>
      <c r="E103" s="201"/>
      <c r="F103" s="204" t="s">
        <v>183</v>
      </c>
      <c r="G103" s="201"/>
      <c r="H103" s="205">
        <v>13800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150</v>
      </c>
      <c r="AU103" s="211" t="s">
        <v>82</v>
      </c>
      <c r="AV103" s="13" t="s">
        <v>82</v>
      </c>
      <c r="AW103" s="13" t="s">
        <v>4</v>
      </c>
      <c r="AX103" s="13" t="s">
        <v>80</v>
      </c>
      <c r="AY103" s="211" t="s">
        <v>137</v>
      </c>
    </row>
    <row r="104" spans="1:65" s="2" customFormat="1" ht="24.2" customHeight="1">
      <c r="A104" s="34"/>
      <c r="B104" s="35"/>
      <c r="C104" s="187" t="s">
        <v>184</v>
      </c>
      <c r="D104" s="187" t="s">
        <v>139</v>
      </c>
      <c r="E104" s="188" t="s">
        <v>185</v>
      </c>
      <c r="F104" s="189" t="s">
        <v>186</v>
      </c>
      <c r="G104" s="190" t="s">
        <v>148</v>
      </c>
      <c r="H104" s="191">
        <v>11700</v>
      </c>
      <c r="I104" s="192"/>
      <c r="J104" s="193">
        <f>ROUND(I104*H104,2)</f>
        <v>0</v>
      </c>
      <c r="K104" s="189" t="s">
        <v>143</v>
      </c>
      <c r="L104" s="39"/>
      <c r="M104" s="194" t="s">
        <v>19</v>
      </c>
      <c r="N104" s="195" t="s">
        <v>43</v>
      </c>
      <c r="O104" s="64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144</v>
      </c>
      <c r="AT104" s="198" t="s">
        <v>139</v>
      </c>
      <c r="AU104" s="198" t="s">
        <v>82</v>
      </c>
      <c r="AY104" s="17" t="s">
        <v>137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80</v>
      </c>
      <c r="BK104" s="199">
        <f>ROUND(I104*H104,2)</f>
        <v>0</v>
      </c>
      <c r="BL104" s="17" t="s">
        <v>144</v>
      </c>
      <c r="BM104" s="198" t="s">
        <v>187</v>
      </c>
    </row>
    <row r="105" spans="1:65" s="13" customFormat="1" ht="11.25">
      <c r="B105" s="200"/>
      <c r="C105" s="201"/>
      <c r="D105" s="202" t="s">
        <v>150</v>
      </c>
      <c r="E105" s="203" t="s">
        <v>19</v>
      </c>
      <c r="F105" s="204" t="s">
        <v>188</v>
      </c>
      <c r="G105" s="201"/>
      <c r="H105" s="205">
        <v>10860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150</v>
      </c>
      <c r="AU105" s="211" t="s">
        <v>82</v>
      </c>
      <c r="AV105" s="13" t="s">
        <v>82</v>
      </c>
      <c r="AW105" s="13" t="s">
        <v>31</v>
      </c>
      <c r="AX105" s="13" t="s">
        <v>72</v>
      </c>
      <c r="AY105" s="211" t="s">
        <v>137</v>
      </c>
    </row>
    <row r="106" spans="1:65" s="13" customFormat="1" ht="11.25">
      <c r="B106" s="200"/>
      <c r="C106" s="201"/>
      <c r="D106" s="202" t="s">
        <v>150</v>
      </c>
      <c r="E106" s="203" t="s">
        <v>19</v>
      </c>
      <c r="F106" s="204" t="s">
        <v>171</v>
      </c>
      <c r="G106" s="201"/>
      <c r="H106" s="205">
        <v>840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150</v>
      </c>
      <c r="AU106" s="211" t="s">
        <v>82</v>
      </c>
      <c r="AV106" s="13" t="s">
        <v>82</v>
      </c>
      <c r="AW106" s="13" t="s">
        <v>31</v>
      </c>
      <c r="AX106" s="13" t="s">
        <v>72</v>
      </c>
      <c r="AY106" s="211" t="s">
        <v>137</v>
      </c>
    </row>
    <row r="107" spans="1:65" s="14" customFormat="1" ht="11.25">
      <c r="B107" s="215"/>
      <c r="C107" s="216"/>
      <c r="D107" s="202" t="s">
        <v>150</v>
      </c>
      <c r="E107" s="217" t="s">
        <v>19</v>
      </c>
      <c r="F107" s="218" t="s">
        <v>172</v>
      </c>
      <c r="G107" s="216"/>
      <c r="H107" s="219">
        <v>11700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150</v>
      </c>
      <c r="AU107" s="225" t="s">
        <v>82</v>
      </c>
      <c r="AV107" s="14" t="s">
        <v>144</v>
      </c>
      <c r="AW107" s="14" t="s">
        <v>31</v>
      </c>
      <c r="AX107" s="14" t="s">
        <v>80</v>
      </c>
      <c r="AY107" s="225" t="s">
        <v>137</v>
      </c>
    </row>
    <row r="108" spans="1:65" s="2" customFormat="1" ht="24.2" customHeight="1">
      <c r="A108" s="34"/>
      <c r="B108" s="35"/>
      <c r="C108" s="187" t="s">
        <v>189</v>
      </c>
      <c r="D108" s="187" t="s">
        <v>139</v>
      </c>
      <c r="E108" s="188" t="s">
        <v>190</v>
      </c>
      <c r="F108" s="189" t="s">
        <v>191</v>
      </c>
      <c r="G108" s="190" t="s">
        <v>148</v>
      </c>
      <c r="H108" s="191">
        <v>6260</v>
      </c>
      <c r="I108" s="192"/>
      <c r="J108" s="193">
        <f>ROUND(I108*H108,2)</f>
        <v>0</v>
      </c>
      <c r="K108" s="189" t="s">
        <v>143</v>
      </c>
      <c r="L108" s="39"/>
      <c r="M108" s="194" t="s">
        <v>19</v>
      </c>
      <c r="N108" s="195" t="s">
        <v>43</v>
      </c>
      <c r="O108" s="64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144</v>
      </c>
      <c r="AT108" s="198" t="s">
        <v>139</v>
      </c>
      <c r="AU108" s="198" t="s">
        <v>82</v>
      </c>
      <c r="AY108" s="17" t="s">
        <v>137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7" t="s">
        <v>80</v>
      </c>
      <c r="BK108" s="199">
        <f>ROUND(I108*H108,2)</f>
        <v>0</v>
      </c>
      <c r="BL108" s="17" t="s">
        <v>144</v>
      </c>
      <c r="BM108" s="198" t="s">
        <v>192</v>
      </c>
    </row>
    <row r="109" spans="1:65" s="2" customFormat="1" ht="19.5">
      <c r="A109" s="34"/>
      <c r="B109" s="35"/>
      <c r="C109" s="36"/>
      <c r="D109" s="202" t="s">
        <v>156</v>
      </c>
      <c r="E109" s="36"/>
      <c r="F109" s="212" t="s">
        <v>193</v>
      </c>
      <c r="G109" s="36"/>
      <c r="H109" s="36"/>
      <c r="I109" s="108"/>
      <c r="J109" s="36"/>
      <c r="K109" s="36"/>
      <c r="L109" s="39"/>
      <c r="M109" s="213"/>
      <c r="N109" s="21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156</v>
      </c>
      <c r="AU109" s="17" t="s">
        <v>82</v>
      </c>
    </row>
    <row r="110" spans="1:65" s="13" customFormat="1" ht="11.25">
      <c r="B110" s="200"/>
      <c r="C110" s="201"/>
      <c r="D110" s="202" t="s">
        <v>150</v>
      </c>
      <c r="E110" s="203" t="s">
        <v>19</v>
      </c>
      <c r="F110" s="204" t="s">
        <v>194</v>
      </c>
      <c r="G110" s="201"/>
      <c r="H110" s="205">
        <v>6260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150</v>
      </c>
      <c r="AU110" s="211" t="s">
        <v>82</v>
      </c>
      <c r="AV110" s="13" t="s">
        <v>82</v>
      </c>
      <c r="AW110" s="13" t="s">
        <v>31</v>
      </c>
      <c r="AX110" s="13" t="s">
        <v>80</v>
      </c>
      <c r="AY110" s="211" t="s">
        <v>137</v>
      </c>
    </row>
    <row r="111" spans="1:65" s="2" customFormat="1" ht="24.2" customHeight="1">
      <c r="A111" s="34"/>
      <c r="B111" s="35"/>
      <c r="C111" s="187" t="s">
        <v>195</v>
      </c>
      <c r="D111" s="187" t="s">
        <v>139</v>
      </c>
      <c r="E111" s="188" t="s">
        <v>196</v>
      </c>
      <c r="F111" s="189" t="s">
        <v>197</v>
      </c>
      <c r="G111" s="190" t="s">
        <v>142</v>
      </c>
      <c r="H111" s="191">
        <v>4200</v>
      </c>
      <c r="I111" s="192"/>
      <c r="J111" s="193">
        <f>ROUND(I111*H111,2)</f>
        <v>0</v>
      </c>
      <c r="K111" s="189" t="s">
        <v>143</v>
      </c>
      <c r="L111" s="39"/>
      <c r="M111" s="194" t="s">
        <v>19</v>
      </c>
      <c r="N111" s="195" t="s">
        <v>43</v>
      </c>
      <c r="O111" s="64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144</v>
      </c>
      <c r="AT111" s="198" t="s">
        <v>139</v>
      </c>
      <c r="AU111" s="198" t="s">
        <v>82</v>
      </c>
      <c r="AY111" s="17" t="s">
        <v>137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80</v>
      </c>
      <c r="BK111" s="199">
        <f>ROUND(I111*H111,2)</f>
        <v>0</v>
      </c>
      <c r="BL111" s="17" t="s">
        <v>144</v>
      </c>
      <c r="BM111" s="198" t="s">
        <v>198</v>
      </c>
    </row>
    <row r="112" spans="1:65" s="2" customFormat="1" ht="14.45" customHeight="1">
      <c r="A112" s="34"/>
      <c r="B112" s="35"/>
      <c r="C112" s="187" t="s">
        <v>199</v>
      </c>
      <c r="D112" s="187" t="s">
        <v>139</v>
      </c>
      <c r="E112" s="188" t="s">
        <v>200</v>
      </c>
      <c r="F112" s="189" t="s">
        <v>201</v>
      </c>
      <c r="G112" s="190" t="s">
        <v>202</v>
      </c>
      <c r="H112" s="191">
        <v>2</v>
      </c>
      <c r="I112" s="192"/>
      <c r="J112" s="193">
        <f>ROUND(I112*H112,2)</f>
        <v>0</v>
      </c>
      <c r="K112" s="189" t="s">
        <v>19</v>
      </c>
      <c r="L112" s="39"/>
      <c r="M112" s="194" t="s">
        <v>19</v>
      </c>
      <c r="N112" s="195" t="s">
        <v>43</v>
      </c>
      <c r="O112" s="6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144</v>
      </c>
      <c r="AT112" s="198" t="s">
        <v>139</v>
      </c>
      <c r="AU112" s="198" t="s">
        <v>82</v>
      </c>
      <c r="AY112" s="17" t="s">
        <v>137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80</v>
      </c>
      <c r="BK112" s="199">
        <f>ROUND(I112*H112,2)</f>
        <v>0</v>
      </c>
      <c r="BL112" s="17" t="s">
        <v>144</v>
      </c>
      <c r="BM112" s="198" t="s">
        <v>203</v>
      </c>
    </row>
    <row r="113" spans="1:65" s="12" customFormat="1" ht="22.9" customHeight="1">
      <c r="B113" s="171"/>
      <c r="C113" s="172"/>
      <c r="D113" s="173" t="s">
        <v>71</v>
      </c>
      <c r="E113" s="185" t="s">
        <v>184</v>
      </c>
      <c r="F113" s="185" t="s">
        <v>204</v>
      </c>
      <c r="G113" s="172"/>
      <c r="H113" s="172"/>
      <c r="I113" s="175"/>
      <c r="J113" s="186">
        <f>BK113</f>
        <v>0</v>
      </c>
      <c r="K113" s="172"/>
      <c r="L113" s="177"/>
      <c r="M113" s="178"/>
      <c r="N113" s="179"/>
      <c r="O113" s="179"/>
      <c r="P113" s="180">
        <f>P114</f>
        <v>0</v>
      </c>
      <c r="Q113" s="179"/>
      <c r="R113" s="180">
        <f>R114</f>
        <v>0</v>
      </c>
      <c r="S113" s="179"/>
      <c r="T113" s="181">
        <f>T114</f>
        <v>0</v>
      </c>
      <c r="AR113" s="182" t="s">
        <v>80</v>
      </c>
      <c r="AT113" s="183" t="s">
        <v>71</v>
      </c>
      <c r="AU113" s="183" t="s">
        <v>80</v>
      </c>
      <c r="AY113" s="182" t="s">
        <v>137</v>
      </c>
      <c r="BK113" s="184">
        <f>BK114</f>
        <v>0</v>
      </c>
    </row>
    <row r="114" spans="1:65" s="12" customFormat="1" ht="20.85" customHeight="1">
      <c r="B114" s="171"/>
      <c r="C114" s="172"/>
      <c r="D114" s="173" t="s">
        <v>71</v>
      </c>
      <c r="E114" s="185" t="s">
        <v>205</v>
      </c>
      <c r="F114" s="185" t="s">
        <v>206</v>
      </c>
      <c r="G114" s="172"/>
      <c r="H114" s="172"/>
      <c r="I114" s="175"/>
      <c r="J114" s="186">
        <f>BK114</f>
        <v>0</v>
      </c>
      <c r="K114" s="172"/>
      <c r="L114" s="177"/>
      <c r="M114" s="178"/>
      <c r="N114" s="179"/>
      <c r="O114" s="179"/>
      <c r="P114" s="180">
        <f>SUM(P115:P116)</f>
        <v>0</v>
      </c>
      <c r="Q114" s="179"/>
      <c r="R114" s="180">
        <f>SUM(R115:R116)</f>
        <v>0</v>
      </c>
      <c r="S114" s="179"/>
      <c r="T114" s="181">
        <f>SUM(T115:T116)</f>
        <v>0</v>
      </c>
      <c r="AR114" s="182" t="s">
        <v>80</v>
      </c>
      <c r="AT114" s="183" t="s">
        <v>71</v>
      </c>
      <c r="AU114" s="183" t="s">
        <v>82</v>
      </c>
      <c r="AY114" s="182" t="s">
        <v>137</v>
      </c>
      <c r="BK114" s="184">
        <f>SUM(BK115:BK116)</f>
        <v>0</v>
      </c>
    </row>
    <row r="115" spans="1:65" s="2" customFormat="1" ht="14.45" customHeight="1">
      <c r="A115" s="34"/>
      <c r="B115" s="35"/>
      <c r="C115" s="187" t="s">
        <v>207</v>
      </c>
      <c r="D115" s="187" t="s">
        <v>139</v>
      </c>
      <c r="E115" s="188" t="s">
        <v>208</v>
      </c>
      <c r="F115" s="189" t="s">
        <v>209</v>
      </c>
      <c r="G115" s="190" t="s">
        <v>210</v>
      </c>
      <c r="H115" s="191">
        <v>94.710999999999999</v>
      </c>
      <c r="I115" s="192"/>
      <c r="J115" s="193">
        <f>ROUND(I115*H115,2)</f>
        <v>0</v>
      </c>
      <c r="K115" s="189" t="s">
        <v>19</v>
      </c>
      <c r="L115" s="39"/>
      <c r="M115" s="194" t="s">
        <v>19</v>
      </c>
      <c r="N115" s="195" t="s">
        <v>43</v>
      </c>
      <c r="O115" s="64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8" t="s">
        <v>211</v>
      </c>
      <c r="AT115" s="198" t="s">
        <v>139</v>
      </c>
      <c r="AU115" s="198" t="s">
        <v>152</v>
      </c>
      <c r="AY115" s="17" t="s">
        <v>137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7" t="s">
        <v>80</v>
      </c>
      <c r="BK115" s="199">
        <f>ROUND(I115*H115,2)</f>
        <v>0</v>
      </c>
      <c r="BL115" s="17" t="s">
        <v>211</v>
      </c>
      <c r="BM115" s="198" t="s">
        <v>212</v>
      </c>
    </row>
    <row r="116" spans="1:65" s="13" customFormat="1" ht="22.5">
      <c r="B116" s="200"/>
      <c r="C116" s="201"/>
      <c r="D116" s="202" t="s">
        <v>150</v>
      </c>
      <c r="E116" s="203" t="s">
        <v>19</v>
      </c>
      <c r="F116" s="204" t="s">
        <v>213</v>
      </c>
      <c r="G116" s="201"/>
      <c r="H116" s="205">
        <v>94.710999999999999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150</v>
      </c>
      <c r="AU116" s="211" t="s">
        <v>152</v>
      </c>
      <c r="AV116" s="13" t="s">
        <v>82</v>
      </c>
      <c r="AW116" s="13" t="s">
        <v>31</v>
      </c>
      <c r="AX116" s="13" t="s">
        <v>80</v>
      </c>
      <c r="AY116" s="211" t="s">
        <v>137</v>
      </c>
    </row>
    <row r="117" spans="1:65" s="12" customFormat="1" ht="22.9" customHeight="1">
      <c r="B117" s="171"/>
      <c r="C117" s="172"/>
      <c r="D117" s="173" t="s">
        <v>71</v>
      </c>
      <c r="E117" s="185" t="s">
        <v>214</v>
      </c>
      <c r="F117" s="185" t="s">
        <v>215</v>
      </c>
      <c r="G117" s="172"/>
      <c r="H117" s="172"/>
      <c r="I117" s="175"/>
      <c r="J117" s="186">
        <f>BK117</f>
        <v>0</v>
      </c>
      <c r="K117" s="172"/>
      <c r="L117" s="177"/>
      <c r="M117" s="178"/>
      <c r="N117" s="179"/>
      <c r="O117" s="179"/>
      <c r="P117" s="180">
        <f>SUM(P118:P119)</f>
        <v>0</v>
      </c>
      <c r="Q117" s="179"/>
      <c r="R117" s="180">
        <f>SUM(R118:R119)</f>
        <v>0</v>
      </c>
      <c r="S117" s="179"/>
      <c r="T117" s="181">
        <f>SUM(T118:T119)</f>
        <v>0</v>
      </c>
      <c r="AR117" s="182" t="s">
        <v>80</v>
      </c>
      <c r="AT117" s="183" t="s">
        <v>71</v>
      </c>
      <c r="AU117" s="183" t="s">
        <v>80</v>
      </c>
      <c r="AY117" s="182" t="s">
        <v>137</v>
      </c>
      <c r="BK117" s="184">
        <f>SUM(BK118:BK119)</f>
        <v>0</v>
      </c>
    </row>
    <row r="118" spans="1:65" s="2" customFormat="1" ht="24.2" customHeight="1">
      <c r="A118" s="34"/>
      <c r="B118" s="35"/>
      <c r="C118" s="187" t="s">
        <v>216</v>
      </c>
      <c r="D118" s="187" t="s">
        <v>139</v>
      </c>
      <c r="E118" s="188" t="s">
        <v>217</v>
      </c>
      <c r="F118" s="189" t="s">
        <v>218</v>
      </c>
      <c r="G118" s="190" t="s">
        <v>210</v>
      </c>
      <c r="H118" s="191">
        <v>10580</v>
      </c>
      <c r="I118" s="192"/>
      <c r="J118" s="193">
        <f>ROUND(I118*H118,2)</f>
        <v>0</v>
      </c>
      <c r="K118" s="189" t="s">
        <v>143</v>
      </c>
      <c r="L118" s="39"/>
      <c r="M118" s="194" t="s">
        <v>19</v>
      </c>
      <c r="N118" s="195" t="s">
        <v>43</v>
      </c>
      <c r="O118" s="64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8" t="s">
        <v>144</v>
      </c>
      <c r="AT118" s="198" t="s">
        <v>139</v>
      </c>
      <c r="AU118" s="198" t="s">
        <v>82</v>
      </c>
      <c r="AY118" s="17" t="s">
        <v>137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7" t="s">
        <v>80</v>
      </c>
      <c r="BK118" s="199">
        <f>ROUND(I118*H118,2)</f>
        <v>0</v>
      </c>
      <c r="BL118" s="17" t="s">
        <v>144</v>
      </c>
      <c r="BM118" s="198" t="s">
        <v>219</v>
      </c>
    </row>
    <row r="119" spans="1:65" s="13" customFormat="1" ht="11.25">
      <c r="B119" s="200"/>
      <c r="C119" s="201"/>
      <c r="D119" s="202" t="s">
        <v>150</v>
      </c>
      <c r="E119" s="203" t="s">
        <v>19</v>
      </c>
      <c r="F119" s="204" t="s">
        <v>220</v>
      </c>
      <c r="G119" s="201"/>
      <c r="H119" s="205">
        <v>10580</v>
      </c>
      <c r="I119" s="206"/>
      <c r="J119" s="201"/>
      <c r="K119" s="201"/>
      <c r="L119" s="207"/>
      <c r="M119" s="226"/>
      <c r="N119" s="227"/>
      <c r="O119" s="227"/>
      <c r="P119" s="227"/>
      <c r="Q119" s="227"/>
      <c r="R119" s="227"/>
      <c r="S119" s="227"/>
      <c r="T119" s="228"/>
      <c r="AT119" s="211" t="s">
        <v>150</v>
      </c>
      <c r="AU119" s="211" t="s">
        <v>82</v>
      </c>
      <c r="AV119" s="13" t="s">
        <v>82</v>
      </c>
      <c r="AW119" s="13" t="s">
        <v>31</v>
      </c>
      <c r="AX119" s="13" t="s">
        <v>80</v>
      </c>
      <c r="AY119" s="211" t="s">
        <v>137</v>
      </c>
    </row>
    <row r="120" spans="1:65" s="2" customFormat="1" ht="6.95" customHeight="1">
      <c r="A120" s="34"/>
      <c r="B120" s="47"/>
      <c r="C120" s="48"/>
      <c r="D120" s="48"/>
      <c r="E120" s="48"/>
      <c r="F120" s="48"/>
      <c r="G120" s="48"/>
      <c r="H120" s="48"/>
      <c r="I120" s="136"/>
      <c r="J120" s="48"/>
      <c r="K120" s="48"/>
      <c r="L120" s="39"/>
      <c r="M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</sheetData>
  <sheetProtection algorithmName="SHA-512" hashValue="T/1M/PCK6H6LqGUUk7uY9AaWcdWGaCf8CBtjUgQHIAaKXF2FUcwoNI+7ktHeKU6EQe95r1PGD/kLIABX8NeuWA==" saltValue="lXX/om6MSB5D7NsgQuwRpI6D0Uxv+IJAHld5vFhOqsPJQ+lq3A+Ci8vZMA5LZ6BJQVZTAmx1Z4E+P/s88KadPw==" spinCount="100000" sheet="1" objects="1" scenarios="1" formatColumns="0" formatRows="0" autoFilter="0"/>
  <autoFilter ref="C83:K11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221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ROUND((SUM(BE84:BE145)),  2)</f>
        <v>0</v>
      </c>
      <c r="G33" s="34"/>
      <c r="H33" s="34"/>
      <c r="I33" s="125">
        <v>0.21</v>
      </c>
      <c r="J33" s="124">
        <f>ROUND(((SUM(BE84:BE145))*I33),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ROUND((SUM(BF84:BF145)),  2)</f>
        <v>0</v>
      </c>
      <c r="G34" s="34"/>
      <c r="H34" s="34"/>
      <c r="I34" s="125">
        <v>0.15</v>
      </c>
      <c r="J34" s="124">
        <f>ROUND(((SUM(BF84:BF145))*I34),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ROUND((SUM(BG84:BG145)),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ROUND((SUM(BH84:BH145)),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ROUND((SUM(BI84:BI145)),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SO-02.1 - KN 1233 Výsadby realizace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J139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J140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J144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SO-02.1 - KN 1233 Výsadby realizace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4.3775899999999988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P86+P139+P144</f>
        <v>0</v>
      </c>
      <c r="Q85" s="179"/>
      <c r="R85" s="180">
        <f>R86+R139+R144</f>
        <v>4.3775899999999988</v>
      </c>
      <c r="S85" s="179"/>
      <c r="T85" s="181">
        <f>T86+T139+T144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BK86+BK139+BK144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SUM(P87:P138)</f>
        <v>0</v>
      </c>
      <c r="Q86" s="179"/>
      <c r="R86" s="180">
        <f>SUM(R87:R138)</f>
        <v>4.3775899999999988</v>
      </c>
      <c r="S86" s="179"/>
      <c r="T86" s="181">
        <f>SUM(T87:T138)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SUM(BK87:BK138)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140</v>
      </c>
      <c r="F87" s="189" t="s">
        <v>141</v>
      </c>
      <c r="G87" s="190" t="s">
        <v>142</v>
      </c>
      <c r="H87" s="191">
        <v>8400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223</v>
      </c>
    </row>
    <row r="88" spans="1:65" s="2" customFormat="1" ht="19.5">
      <c r="A88" s="34"/>
      <c r="B88" s="35"/>
      <c r="C88" s="36"/>
      <c r="D88" s="202" t="s">
        <v>156</v>
      </c>
      <c r="E88" s="36"/>
      <c r="F88" s="212" t="s">
        <v>224</v>
      </c>
      <c r="G88" s="36"/>
      <c r="H88" s="36"/>
      <c r="I88" s="108"/>
      <c r="J88" s="36"/>
      <c r="K88" s="36"/>
      <c r="L88" s="39"/>
      <c r="M88" s="213"/>
      <c r="N88" s="21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156</v>
      </c>
      <c r="AU88" s="17" t="s">
        <v>82</v>
      </c>
    </row>
    <row r="89" spans="1:65" s="13" customFormat="1" ht="11.25">
      <c r="B89" s="200"/>
      <c r="C89" s="201"/>
      <c r="D89" s="202" t="s">
        <v>150</v>
      </c>
      <c r="E89" s="203" t="s">
        <v>19</v>
      </c>
      <c r="F89" s="204" t="s">
        <v>225</v>
      </c>
      <c r="G89" s="201"/>
      <c r="H89" s="205">
        <v>8400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150</v>
      </c>
      <c r="AU89" s="211" t="s">
        <v>82</v>
      </c>
      <c r="AV89" s="13" t="s">
        <v>82</v>
      </c>
      <c r="AW89" s="13" t="s">
        <v>31</v>
      </c>
      <c r="AX89" s="13" t="s">
        <v>80</v>
      </c>
      <c r="AY89" s="211" t="s">
        <v>137</v>
      </c>
    </row>
    <row r="90" spans="1:65" s="2" customFormat="1" ht="14.45" customHeight="1">
      <c r="A90" s="34"/>
      <c r="B90" s="35"/>
      <c r="C90" s="187" t="s">
        <v>82</v>
      </c>
      <c r="D90" s="187" t="s">
        <v>139</v>
      </c>
      <c r="E90" s="188" t="s">
        <v>226</v>
      </c>
      <c r="F90" s="189" t="s">
        <v>227</v>
      </c>
      <c r="G90" s="190" t="s">
        <v>228</v>
      </c>
      <c r="H90" s="191">
        <v>0.84</v>
      </c>
      <c r="I90" s="192"/>
      <c r="J90" s="193">
        <f>ROUND(I90*H90,2)</f>
        <v>0</v>
      </c>
      <c r="K90" s="189" t="s">
        <v>143</v>
      </c>
      <c r="L90" s="39"/>
      <c r="M90" s="194" t="s">
        <v>19</v>
      </c>
      <c r="N90" s="195" t="s">
        <v>43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144</v>
      </c>
      <c r="AT90" s="198" t="s">
        <v>139</v>
      </c>
      <c r="AU90" s="198" t="s">
        <v>82</v>
      </c>
      <c r="AY90" s="17" t="s">
        <v>137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80</v>
      </c>
      <c r="BK90" s="199">
        <f>ROUND(I90*H90,2)</f>
        <v>0</v>
      </c>
      <c r="BL90" s="17" t="s">
        <v>144</v>
      </c>
      <c r="BM90" s="198" t="s">
        <v>229</v>
      </c>
    </row>
    <row r="91" spans="1:65" s="2" customFormat="1" ht="19.5">
      <c r="A91" s="34"/>
      <c r="B91" s="35"/>
      <c r="C91" s="36"/>
      <c r="D91" s="202" t="s">
        <v>156</v>
      </c>
      <c r="E91" s="36"/>
      <c r="F91" s="212" t="s">
        <v>230</v>
      </c>
      <c r="G91" s="36"/>
      <c r="H91" s="36"/>
      <c r="I91" s="108"/>
      <c r="J91" s="36"/>
      <c r="K91" s="36"/>
      <c r="L91" s="39"/>
      <c r="M91" s="213"/>
      <c r="N91" s="21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156</v>
      </c>
      <c r="AU91" s="17" t="s">
        <v>82</v>
      </c>
    </row>
    <row r="92" spans="1:65" s="13" customFormat="1" ht="11.25">
      <c r="B92" s="200"/>
      <c r="C92" s="201"/>
      <c r="D92" s="202" t="s">
        <v>150</v>
      </c>
      <c r="E92" s="203" t="s">
        <v>19</v>
      </c>
      <c r="F92" s="204" t="s">
        <v>231</v>
      </c>
      <c r="G92" s="201"/>
      <c r="H92" s="205">
        <v>0.84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150</v>
      </c>
      <c r="AU92" s="211" t="s">
        <v>82</v>
      </c>
      <c r="AV92" s="13" t="s">
        <v>82</v>
      </c>
      <c r="AW92" s="13" t="s">
        <v>31</v>
      </c>
      <c r="AX92" s="13" t="s">
        <v>80</v>
      </c>
      <c r="AY92" s="211" t="s">
        <v>137</v>
      </c>
    </row>
    <row r="93" spans="1:65" s="2" customFormat="1" ht="14.45" customHeight="1">
      <c r="A93" s="34"/>
      <c r="B93" s="35"/>
      <c r="C93" s="229" t="s">
        <v>152</v>
      </c>
      <c r="D93" s="229" t="s">
        <v>232</v>
      </c>
      <c r="E93" s="230" t="s">
        <v>233</v>
      </c>
      <c r="F93" s="231" t="s">
        <v>234</v>
      </c>
      <c r="G93" s="232" t="s">
        <v>235</v>
      </c>
      <c r="H93" s="233">
        <v>100.8</v>
      </c>
      <c r="I93" s="234"/>
      <c r="J93" s="235">
        <f>ROUND(I93*H93,2)</f>
        <v>0</v>
      </c>
      <c r="K93" s="231" t="s">
        <v>143</v>
      </c>
      <c r="L93" s="236"/>
      <c r="M93" s="237" t="s">
        <v>19</v>
      </c>
      <c r="N93" s="238" t="s">
        <v>43</v>
      </c>
      <c r="O93" s="64"/>
      <c r="P93" s="196">
        <f>O93*H93</f>
        <v>0</v>
      </c>
      <c r="Q93" s="196">
        <v>1E-3</v>
      </c>
      <c r="R93" s="196">
        <f>Q93*H93</f>
        <v>0.1008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178</v>
      </c>
      <c r="AT93" s="198" t="s">
        <v>232</v>
      </c>
      <c r="AU93" s="198" t="s">
        <v>82</v>
      </c>
      <c r="AY93" s="17" t="s">
        <v>137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80</v>
      </c>
      <c r="BK93" s="199">
        <f>ROUND(I93*H93,2)</f>
        <v>0</v>
      </c>
      <c r="BL93" s="17" t="s">
        <v>144</v>
      </c>
      <c r="BM93" s="198" t="s">
        <v>236</v>
      </c>
    </row>
    <row r="94" spans="1:65" s="13" customFormat="1" ht="11.25">
      <c r="B94" s="200"/>
      <c r="C94" s="201"/>
      <c r="D94" s="202" t="s">
        <v>150</v>
      </c>
      <c r="E94" s="201"/>
      <c r="F94" s="204" t="s">
        <v>237</v>
      </c>
      <c r="G94" s="201"/>
      <c r="H94" s="205">
        <v>100.8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150</v>
      </c>
      <c r="AU94" s="211" t="s">
        <v>82</v>
      </c>
      <c r="AV94" s="13" t="s">
        <v>82</v>
      </c>
      <c r="AW94" s="13" t="s">
        <v>4</v>
      </c>
      <c r="AX94" s="13" t="s">
        <v>80</v>
      </c>
      <c r="AY94" s="211" t="s">
        <v>137</v>
      </c>
    </row>
    <row r="95" spans="1:65" s="2" customFormat="1" ht="24.2" customHeight="1">
      <c r="A95" s="34"/>
      <c r="B95" s="35"/>
      <c r="C95" s="187" t="s">
        <v>144</v>
      </c>
      <c r="D95" s="187" t="s">
        <v>139</v>
      </c>
      <c r="E95" s="188" t="s">
        <v>238</v>
      </c>
      <c r="F95" s="189" t="s">
        <v>239</v>
      </c>
      <c r="G95" s="190" t="s">
        <v>142</v>
      </c>
      <c r="H95" s="191">
        <v>4200</v>
      </c>
      <c r="I95" s="192"/>
      <c r="J95" s="193">
        <f>ROUND(I95*H95,2)</f>
        <v>0</v>
      </c>
      <c r="K95" s="189" t="s">
        <v>143</v>
      </c>
      <c r="L95" s="39"/>
      <c r="M95" s="194" t="s">
        <v>19</v>
      </c>
      <c r="N95" s="195" t="s">
        <v>43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144</v>
      </c>
      <c r="AT95" s="198" t="s">
        <v>139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240</v>
      </c>
    </row>
    <row r="96" spans="1:65" s="2" customFormat="1" ht="14.45" customHeight="1">
      <c r="A96" s="34"/>
      <c r="B96" s="35"/>
      <c r="C96" s="229" t="s">
        <v>162</v>
      </c>
      <c r="D96" s="229" t="s">
        <v>232</v>
      </c>
      <c r="E96" s="230" t="s">
        <v>241</v>
      </c>
      <c r="F96" s="231" t="s">
        <v>242</v>
      </c>
      <c r="G96" s="232" t="s">
        <v>243</v>
      </c>
      <c r="H96" s="233">
        <v>29.4</v>
      </c>
      <c r="I96" s="234"/>
      <c r="J96" s="235">
        <f>ROUND(I96*H96,2)</f>
        <v>0</v>
      </c>
      <c r="K96" s="231" t="s">
        <v>19</v>
      </c>
      <c r="L96" s="236"/>
      <c r="M96" s="237" t="s">
        <v>19</v>
      </c>
      <c r="N96" s="238" t="s">
        <v>43</v>
      </c>
      <c r="O96" s="64"/>
      <c r="P96" s="196">
        <f>O96*H96</f>
        <v>0</v>
      </c>
      <c r="Q96" s="196">
        <v>1E-3</v>
      </c>
      <c r="R96" s="196">
        <f>Q96*H96</f>
        <v>2.9399999999999999E-2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178</v>
      </c>
      <c r="AT96" s="198" t="s">
        <v>232</v>
      </c>
      <c r="AU96" s="198" t="s">
        <v>82</v>
      </c>
      <c r="AY96" s="17" t="s">
        <v>137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80</v>
      </c>
      <c r="BK96" s="199">
        <f>ROUND(I96*H96,2)</f>
        <v>0</v>
      </c>
      <c r="BL96" s="17" t="s">
        <v>144</v>
      </c>
      <c r="BM96" s="198" t="s">
        <v>244</v>
      </c>
    </row>
    <row r="97" spans="1:65" s="13" customFormat="1" ht="11.25">
      <c r="B97" s="200"/>
      <c r="C97" s="201"/>
      <c r="D97" s="202" t="s">
        <v>150</v>
      </c>
      <c r="E97" s="201"/>
      <c r="F97" s="204" t="s">
        <v>245</v>
      </c>
      <c r="G97" s="201"/>
      <c r="H97" s="205">
        <v>29.4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150</v>
      </c>
      <c r="AU97" s="211" t="s">
        <v>82</v>
      </c>
      <c r="AV97" s="13" t="s">
        <v>82</v>
      </c>
      <c r="AW97" s="13" t="s">
        <v>4</v>
      </c>
      <c r="AX97" s="13" t="s">
        <v>80</v>
      </c>
      <c r="AY97" s="211" t="s">
        <v>137</v>
      </c>
    </row>
    <row r="98" spans="1:65" s="2" customFormat="1" ht="24.2" customHeight="1">
      <c r="A98" s="34"/>
      <c r="B98" s="35"/>
      <c r="C98" s="187" t="s">
        <v>166</v>
      </c>
      <c r="D98" s="187" t="s">
        <v>139</v>
      </c>
      <c r="E98" s="188" t="s">
        <v>246</v>
      </c>
      <c r="F98" s="189" t="s">
        <v>247</v>
      </c>
      <c r="G98" s="190" t="s">
        <v>202</v>
      </c>
      <c r="H98" s="191">
        <v>28</v>
      </c>
      <c r="I98" s="192"/>
      <c r="J98" s="193">
        <f t="shared" ref="J98:J103" si="0">ROUND(I98*H98,2)</f>
        <v>0</v>
      </c>
      <c r="K98" s="189" t="s">
        <v>143</v>
      </c>
      <c r="L98" s="39"/>
      <c r="M98" s="194" t="s">
        <v>19</v>
      </c>
      <c r="N98" s="195" t="s">
        <v>43</v>
      </c>
      <c r="O98" s="64"/>
      <c r="P98" s="196">
        <f t="shared" ref="P98:P103" si="1">O98*H98</f>
        <v>0</v>
      </c>
      <c r="Q98" s="196">
        <v>0</v>
      </c>
      <c r="R98" s="196">
        <f t="shared" ref="R98:R103" si="2">Q98*H98</f>
        <v>0</v>
      </c>
      <c r="S98" s="196">
        <v>0</v>
      </c>
      <c r="T98" s="197">
        <f t="shared" ref="T98:T103" si="3"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144</v>
      </c>
      <c r="AT98" s="198" t="s">
        <v>139</v>
      </c>
      <c r="AU98" s="198" t="s">
        <v>82</v>
      </c>
      <c r="AY98" s="17" t="s">
        <v>137</v>
      </c>
      <c r="BE98" s="199">
        <f t="shared" ref="BE98:BE103" si="4">IF(N98="základní",J98,0)</f>
        <v>0</v>
      </c>
      <c r="BF98" s="199">
        <f t="shared" ref="BF98:BF103" si="5">IF(N98="snížená",J98,0)</f>
        <v>0</v>
      </c>
      <c r="BG98" s="199">
        <f t="shared" ref="BG98:BG103" si="6">IF(N98="zákl. přenesená",J98,0)</f>
        <v>0</v>
      </c>
      <c r="BH98" s="199">
        <f t="shared" ref="BH98:BH103" si="7">IF(N98="sníž. přenesená",J98,0)</f>
        <v>0</v>
      </c>
      <c r="BI98" s="199">
        <f t="shared" ref="BI98:BI103" si="8">IF(N98="nulová",J98,0)</f>
        <v>0</v>
      </c>
      <c r="BJ98" s="17" t="s">
        <v>80</v>
      </c>
      <c r="BK98" s="199">
        <f t="shared" ref="BK98:BK103" si="9">ROUND(I98*H98,2)</f>
        <v>0</v>
      </c>
      <c r="BL98" s="17" t="s">
        <v>144</v>
      </c>
      <c r="BM98" s="198" t="s">
        <v>248</v>
      </c>
    </row>
    <row r="99" spans="1:65" s="2" customFormat="1" ht="24.2" customHeight="1">
      <c r="A99" s="34"/>
      <c r="B99" s="35"/>
      <c r="C99" s="187" t="s">
        <v>173</v>
      </c>
      <c r="D99" s="187" t="s">
        <v>139</v>
      </c>
      <c r="E99" s="188" t="s">
        <v>249</v>
      </c>
      <c r="F99" s="189" t="s">
        <v>250</v>
      </c>
      <c r="G99" s="190" t="s">
        <v>202</v>
      </c>
      <c r="H99" s="191">
        <v>42</v>
      </c>
      <c r="I99" s="192"/>
      <c r="J99" s="193">
        <f t="shared" si="0"/>
        <v>0</v>
      </c>
      <c r="K99" s="189" t="s">
        <v>143</v>
      </c>
      <c r="L99" s="39"/>
      <c r="M99" s="194" t="s">
        <v>19</v>
      </c>
      <c r="N99" s="195" t="s">
        <v>43</v>
      </c>
      <c r="O99" s="64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144</v>
      </c>
      <c r="AT99" s="198" t="s">
        <v>139</v>
      </c>
      <c r="AU99" s="198" t="s">
        <v>82</v>
      </c>
      <c r="AY99" s="17" t="s">
        <v>137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7" t="s">
        <v>80</v>
      </c>
      <c r="BK99" s="199">
        <f t="shared" si="9"/>
        <v>0</v>
      </c>
      <c r="BL99" s="17" t="s">
        <v>144</v>
      </c>
      <c r="BM99" s="198" t="s">
        <v>251</v>
      </c>
    </row>
    <row r="100" spans="1:65" s="2" customFormat="1" ht="14.45" customHeight="1">
      <c r="A100" s="34"/>
      <c r="B100" s="35"/>
      <c r="C100" s="187" t="s">
        <v>178</v>
      </c>
      <c r="D100" s="187" t="s">
        <v>139</v>
      </c>
      <c r="E100" s="188" t="s">
        <v>252</v>
      </c>
      <c r="F100" s="189" t="s">
        <v>253</v>
      </c>
      <c r="G100" s="190" t="s">
        <v>142</v>
      </c>
      <c r="H100" s="191">
        <v>4200</v>
      </c>
      <c r="I100" s="192"/>
      <c r="J100" s="193">
        <f t="shared" si="0"/>
        <v>0</v>
      </c>
      <c r="K100" s="189" t="s">
        <v>143</v>
      </c>
      <c r="L100" s="39"/>
      <c r="M100" s="194" t="s">
        <v>19</v>
      </c>
      <c r="N100" s="195" t="s">
        <v>43</v>
      </c>
      <c r="O100" s="64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144</v>
      </c>
      <c r="AT100" s="198" t="s">
        <v>139</v>
      </c>
      <c r="AU100" s="198" t="s">
        <v>82</v>
      </c>
      <c r="AY100" s="17" t="s">
        <v>137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7" t="s">
        <v>80</v>
      </c>
      <c r="BK100" s="199">
        <f t="shared" si="9"/>
        <v>0</v>
      </c>
      <c r="BL100" s="17" t="s">
        <v>144</v>
      </c>
      <c r="BM100" s="198" t="s">
        <v>254</v>
      </c>
    </row>
    <row r="101" spans="1:65" s="2" customFormat="1" ht="14.45" customHeight="1">
      <c r="A101" s="34"/>
      <c r="B101" s="35"/>
      <c r="C101" s="187" t="s">
        <v>184</v>
      </c>
      <c r="D101" s="187" t="s">
        <v>139</v>
      </c>
      <c r="E101" s="188" t="s">
        <v>255</v>
      </c>
      <c r="F101" s="189" t="s">
        <v>256</v>
      </c>
      <c r="G101" s="190" t="s">
        <v>142</v>
      </c>
      <c r="H101" s="191">
        <v>4200</v>
      </c>
      <c r="I101" s="192"/>
      <c r="J101" s="193">
        <f t="shared" si="0"/>
        <v>0</v>
      </c>
      <c r="K101" s="189" t="s">
        <v>143</v>
      </c>
      <c r="L101" s="39"/>
      <c r="M101" s="194" t="s">
        <v>19</v>
      </c>
      <c r="N101" s="195" t="s">
        <v>43</v>
      </c>
      <c r="O101" s="64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144</v>
      </c>
      <c r="AT101" s="198" t="s">
        <v>139</v>
      </c>
      <c r="AU101" s="198" t="s">
        <v>82</v>
      </c>
      <c r="AY101" s="17" t="s">
        <v>137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7" t="s">
        <v>80</v>
      </c>
      <c r="BK101" s="199">
        <f t="shared" si="9"/>
        <v>0</v>
      </c>
      <c r="BL101" s="17" t="s">
        <v>144</v>
      </c>
      <c r="BM101" s="198" t="s">
        <v>257</v>
      </c>
    </row>
    <row r="102" spans="1:65" s="2" customFormat="1" ht="24.2" customHeight="1">
      <c r="A102" s="34"/>
      <c r="B102" s="35"/>
      <c r="C102" s="187" t="s">
        <v>189</v>
      </c>
      <c r="D102" s="187" t="s">
        <v>139</v>
      </c>
      <c r="E102" s="188" t="s">
        <v>258</v>
      </c>
      <c r="F102" s="189" t="s">
        <v>259</v>
      </c>
      <c r="G102" s="190" t="s">
        <v>202</v>
      </c>
      <c r="H102" s="191">
        <v>42</v>
      </c>
      <c r="I102" s="192"/>
      <c r="J102" s="193">
        <f t="shared" si="0"/>
        <v>0</v>
      </c>
      <c r="K102" s="189" t="s">
        <v>143</v>
      </c>
      <c r="L102" s="39"/>
      <c r="M102" s="194" t="s">
        <v>19</v>
      </c>
      <c r="N102" s="195" t="s">
        <v>43</v>
      </c>
      <c r="O102" s="64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144</v>
      </c>
      <c r="AT102" s="198" t="s">
        <v>139</v>
      </c>
      <c r="AU102" s="198" t="s">
        <v>82</v>
      </c>
      <c r="AY102" s="17" t="s">
        <v>137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7" t="s">
        <v>80</v>
      </c>
      <c r="BK102" s="199">
        <f t="shared" si="9"/>
        <v>0</v>
      </c>
      <c r="BL102" s="17" t="s">
        <v>144</v>
      </c>
      <c r="BM102" s="198" t="s">
        <v>260</v>
      </c>
    </row>
    <row r="103" spans="1:65" s="2" customFormat="1" ht="14.45" customHeight="1">
      <c r="A103" s="34"/>
      <c r="B103" s="35"/>
      <c r="C103" s="229" t="s">
        <v>195</v>
      </c>
      <c r="D103" s="229" t="s">
        <v>232</v>
      </c>
      <c r="E103" s="230" t="s">
        <v>261</v>
      </c>
      <c r="F103" s="231" t="s">
        <v>262</v>
      </c>
      <c r="G103" s="232" t="s">
        <v>202</v>
      </c>
      <c r="H103" s="233">
        <v>42</v>
      </c>
      <c r="I103" s="234"/>
      <c r="J103" s="235">
        <f t="shared" si="0"/>
        <v>0</v>
      </c>
      <c r="K103" s="231" t="s">
        <v>19</v>
      </c>
      <c r="L103" s="236"/>
      <c r="M103" s="237" t="s">
        <v>19</v>
      </c>
      <c r="N103" s="238" t="s">
        <v>43</v>
      </c>
      <c r="O103" s="64"/>
      <c r="P103" s="196">
        <f t="shared" si="1"/>
        <v>0</v>
      </c>
      <c r="Q103" s="196">
        <v>5.0000000000000001E-3</v>
      </c>
      <c r="R103" s="196">
        <f t="shared" si="2"/>
        <v>0.21</v>
      </c>
      <c r="S103" s="196">
        <v>0</v>
      </c>
      <c r="T103" s="197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178</v>
      </c>
      <c r="AT103" s="198" t="s">
        <v>232</v>
      </c>
      <c r="AU103" s="198" t="s">
        <v>82</v>
      </c>
      <c r="AY103" s="17" t="s">
        <v>137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7" t="s">
        <v>80</v>
      </c>
      <c r="BK103" s="199">
        <f t="shared" si="9"/>
        <v>0</v>
      </c>
      <c r="BL103" s="17" t="s">
        <v>144</v>
      </c>
      <c r="BM103" s="198" t="s">
        <v>263</v>
      </c>
    </row>
    <row r="104" spans="1:65" s="13" customFormat="1" ht="11.25">
      <c r="B104" s="200"/>
      <c r="C104" s="201"/>
      <c r="D104" s="202" t="s">
        <v>150</v>
      </c>
      <c r="E104" s="203" t="s">
        <v>19</v>
      </c>
      <c r="F104" s="204" t="s">
        <v>264</v>
      </c>
      <c r="G104" s="201"/>
      <c r="H104" s="205">
        <v>10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150</v>
      </c>
      <c r="AU104" s="211" t="s">
        <v>82</v>
      </c>
      <c r="AV104" s="13" t="s">
        <v>82</v>
      </c>
      <c r="AW104" s="13" t="s">
        <v>31</v>
      </c>
      <c r="AX104" s="13" t="s">
        <v>72</v>
      </c>
      <c r="AY104" s="211" t="s">
        <v>137</v>
      </c>
    </row>
    <row r="105" spans="1:65" s="13" customFormat="1" ht="11.25">
      <c r="B105" s="200"/>
      <c r="C105" s="201"/>
      <c r="D105" s="202" t="s">
        <v>150</v>
      </c>
      <c r="E105" s="203" t="s">
        <v>19</v>
      </c>
      <c r="F105" s="204" t="s">
        <v>265</v>
      </c>
      <c r="G105" s="201"/>
      <c r="H105" s="205">
        <v>11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150</v>
      </c>
      <c r="AU105" s="211" t="s">
        <v>82</v>
      </c>
      <c r="AV105" s="13" t="s">
        <v>82</v>
      </c>
      <c r="AW105" s="13" t="s">
        <v>31</v>
      </c>
      <c r="AX105" s="13" t="s">
        <v>72</v>
      </c>
      <c r="AY105" s="211" t="s">
        <v>137</v>
      </c>
    </row>
    <row r="106" spans="1:65" s="13" customFormat="1" ht="11.25">
      <c r="B106" s="200"/>
      <c r="C106" s="201"/>
      <c r="D106" s="202" t="s">
        <v>150</v>
      </c>
      <c r="E106" s="203" t="s">
        <v>19</v>
      </c>
      <c r="F106" s="204" t="s">
        <v>266</v>
      </c>
      <c r="G106" s="201"/>
      <c r="H106" s="205">
        <v>8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150</v>
      </c>
      <c r="AU106" s="211" t="s">
        <v>82</v>
      </c>
      <c r="AV106" s="13" t="s">
        <v>82</v>
      </c>
      <c r="AW106" s="13" t="s">
        <v>31</v>
      </c>
      <c r="AX106" s="13" t="s">
        <v>72</v>
      </c>
      <c r="AY106" s="211" t="s">
        <v>137</v>
      </c>
    </row>
    <row r="107" spans="1:65" s="13" customFormat="1" ht="11.25">
      <c r="B107" s="200"/>
      <c r="C107" s="201"/>
      <c r="D107" s="202" t="s">
        <v>150</v>
      </c>
      <c r="E107" s="203" t="s">
        <v>19</v>
      </c>
      <c r="F107" s="204" t="s">
        <v>267</v>
      </c>
      <c r="G107" s="201"/>
      <c r="H107" s="205">
        <v>10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150</v>
      </c>
      <c r="AU107" s="211" t="s">
        <v>82</v>
      </c>
      <c r="AV107" s="13" t="s">
        <v>82</v>
      </c>
      <c r="AW107" s="13" t="s">
        <v>31</v>
      </c>
      <c r="AX107" s="13" t="s">
        <v>72</v>
      </c>
      <c r="AY107" s="211" t="s">
        <v>137</v>
      </c>
    </row>
    <row r="108" spans="1:65" s="13" customFormat="1" ht="11.25">
      <c r="B108" s="200"/>
      <c r="C108" s="201"/>
      <c r="D108" s="202" t="s">
        <v>150</v>
      </c>
      <c r="E108" s="203" t="s">
        <v>19</v>
      </c>
      <c r="F108" s="204" t="s">
        <v>268</v>
      </c>
      <c r="G108" s="201"/>
      <c r="H108" s="205">
        <v>3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150</v>
      </c>
      <c r="AU108" s="211" t="s">
        <v>82</v>
      </c>
      <c r="AV108" s="13" t="s">
        <v>82</v>
      </c>
      <c r="AW108" s="13" t="s">
        <v>31</v>
      </c>
      <c r="AX108" s="13" t="s">
        <v>72</v>
      </c>
      <c r="AY108" s="211" t="s">
        <v>137</v>
      </c>
    </row>
    <row r="109" spans="1:65" s="14" customFormat="1" ht="11.25">
      <c r="B109" s="215"/>
      <c r="C109" s="216"/>
      <c r="D109" s="202" t="s">
        <v>150</v>
      </c>
      <c r="E109" s="217" t="s">
        <v>19</v>
      </c>
      <c r="F109" s="218" t="s">
        <v>172</v>
      </c>
      <c r="G109" s="216"/>
      <c r="H109" s="219">
        <v>42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150</v>
      </c>
      <c r="AU109" s="225" t="s">
        <v>82</v>
      </c>
      <c r="AV109" s="14" t="s">
        <v>144</v>
      </c>
      <c r="AW109" s="14" t="s">
        <v>31</v>
      </c>
      <c r="AX109" s="14" t="s">
        <v>80</v>
      </c>
      <c r="AY109" s="225" t="s">
        <v>137</v>
      </c>
    </row>
    <row r="110" spans="1:65" s="2" customFormat="1" ht="24.2" customHeight="1">
      <c r="A110" s="34"/>
      <c r="B110" s="35"/>
      <c r="C110" s="187" t="s">
        <v>199</v>
      </c>
      <c r="D110" s="187" t="s">
        <v>139</v>
      </c>
      <c r="E110" s="188" t="s">
        <v>269</v>
      </c>
      <c r="F110" s="189" t="s">
        <v>270</v>
      </c>
      <c r="G110" s="190" t="s">
        <v>202</v>
      </c>
      <c r="H110" s="191">
        <v>28</v>
      </c>
      <c r="I110" s="192"/>
      <c r="J110" s="193">
        <f>ROUND(I110*H110,2)</f>
        <v>0</v>
      </c>
      <c r="K110" s="189" t="s">
        <v>143</v>
      </c>
      <c r="L110" s="39"/>
      <c r="M110" s="194" t="s">
        <v>19</v>
      </c>
      <c r="N110" s="195" t="s">
        <v>43</v>
      </c>
      <c r="O110" s="64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8" t="s">
        <v>144</v>
      </c>
      <c r="AT110" s="198" t="s">
        <v>139</v>
      </c>
      <c r="AU110" s="198" t="s">
        <v>82</v>
      </c>
      <c r="AY110" s="17" t="s">
        <v>137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7" t="s">
        <v>80</v>
      </c>
      <c r="BK110" s="199">
        <f>ROUND(I110*H110,2)</f>
        <v>0</v>
      </c>
      <c r="BL110" s="17" t="s">
        <v>144</v>
      </c>
      <c r="BM110" s="198" t="s">
        <v>271</v>
      </c>
    </row>
    <row r="111" spans="1:65" s="2" customFormat="1" ht="14.45" customHeight="1">
      <c r="A111" s="34"/>
      <c r="B111" s="35"/>
      <c r="C111" s="229" t="s">
        <v>207</v>
      </c>
      <c r="D111" s="229" t="s">
        <v>232</v>
      </c>
      <c r="E111" s="230" t="s">
        <v>272</v>
      </c>
      <c r="F111" s="231" t="s">
        <v>273</v>
      </c>
      <c r="G111" s="232" t="s">
        <v>202</v>
      </c>
      <c r="H111" s="233">
        <v>28</v>
      </c>
      <c r="I111" s="234"/>
      <c r="J111" s="235">
        <f>ROUND(I111*H111,2)</f>
        <v>0</v>
      </c>
      <c r="K111" s="231" t="s">
        <v>19</v>
      </c>
      <c r="L111" s="236"/>
      <c r="M111" s="237" t="s">
        <v>19</v>
      </c>
      <c r="N111" s="238" t="s">
        <v>43</v>
      </c>
      <c r="O111" s="64"/>
      <c r="P111" s="196">
        <f>O111*H111</f>
        <v>0</v>
      </c>
      <c r="Q111" s="196">
        <v>0.01</v>
      </c>
      <c r="R111" s="196">
        <f>Q111*H111</f>
        <v>0.28000000000000003</v>
      </c>
      <c r="S111" s="196">
        <v>0</v>
      </c>
      <c r="T111" s="19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178</v>
      </c>
      <c r="AT111" s="198" t="s">
        <v>232</v>
      </c>
      <c r="AU111" s="198" t="s">
        <v>82</v>
      </c>
      <c r="AY111" s="17" t="s">
        <v>137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80</v>
      </c>
      <c r="BK111" s="199">
        <f>ROUND(I111*H111,2)</f>
        <v>0</v>
      </c>
      <c r="BL111" s="17" t="s">
        <v>144</v>
      </c>
      <c r="BM111" s="198" t="s">
        <v>274</v>
      </c>
    </row>
    <row r="112" spans="1:65" s="13" customFormat="1" ht="11.25">
      <c r="B112" s="200"/>
      <c r="C112" s="201"/>
      <c r="D112" s="202" t="s">
        <v>150</v>
      </c>
      <c r="E112" s="203" t="s">
        <v>19</v>
      </c>
      <c r="F112" s="204" t="s">
        <v>275</v>
      </c>
      <c r="G112" s="201"/>
      <c r="H112" s="205">
        <v>6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150</v>
      </c>
      <c r="AU112" s="211" t="s">
        <v>82</v>
      </c>
      <c r="AV112" s="13" t="s">
        <v>82</v>
      </c>
      <c r="AW112" s="13" t="s">
        <v>31</v>
      </c>
      <c r="AX112" s="13" t="s">
        <v>72</v>
      </c>
      <c r="AY112" s="211" t="s">
        <v>137</v>
      </c>
    </row>
    <row r="113" spans="1:65" s="13" customFormat="1" ht="11.25">
      <c r="B113" s="200"/>
      <c r="C113" s="201"/>
      <c r="D113" s="202" t="s">
        <v>150</v>
      </c>
      <c r="E113" s="203" t="s">
        <v>19</v>
      </c>
      <c r="F113" s="204" t="s">
        <v>276</v>
      </c>
      <c r="G113" s="201"/>
      <c r="H113" s="205">
        <v>14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150</v>
      </c>
      <c r="AU113" s="211" t="s">
        <v>82</v>
      </c>
      <c r="AV113" s="13" t="s">
        <v>82</v>
      </c>
      <c r="AW113" s="13" t="s">
        <v>31</v>
      </c>
      <c r="AX113" s="13" t="s">
        <v>72</v>
      </c>
      <c r="AY113" s="211" t="s">
        <v>137</v>
      </c>
    </row>
    <row r="114" spans="1:65" s="13" customFormat="1" ht="11.25">
      <c r="B114" s="200"/>
      <c r="C114" s="201"/>
      <c r="D114" s="202" t="s">
        <v>150</v>
      </c>
      <c r="E114" s="203" t="s">
        <v>19</v>
      </c>
      <c r="F114" s="204" t="s">
        <v>277</v>
      </c>
      <c r="G114" s="201"/>
      <c r="H114" s="205">
        <v>4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150</v>
      </c>
      <c r="AU114" s="211" t="s">
        <v>82</v>
      </c>
      <c r="AV114" s="13" t="s">
        <v>82</v>
      </c>
      <c r="AW114" s="13" t="s">
        <v>31</v>
      </c>
      <c r="AX114" s="13" t="s">
        <v>72</v>
      </c>
      <c r="AY114" s="211" t="s">
        <v>137</v>
      </c>
    </row>
    <row r="115" spans="1:65" s="13" customFormat="1" ht="11.25">
      <c r="B115" s="200"/>
      <c r="C115" s="201"/>
      <c r="D115" s="202" t="s">
        <v>150</v>
      </c>
      <c r="E115" s="203" t="s">
        <v>19</v>
      </c>
      <c r="F115" s="204" t="s">
        <v>278</v>
      </c>
      <c r="G115" s="201"/>
      <c r="H115" s="205">
        <v>4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150</v>
      </c>
      <c r="AU115" s="211" t="s">
        <v>82</v>
      </c>
      <c r="AV115" s="13" t="s">
        <v>82</v>
      </c>
      <c r="AW115" s="13" t="s">
        <v>31</v>
      </c>
      <c r="AX115" s="13" t="s">
        <v>72</v>
      </c>
      <c r="AY115" s="211" t="s">
        <v>137</v>
      </c>
    </row>
    <row r="116" spans="1:65" s="14" customFormat="1" ht="11.25">
      <c r="B116" s="215"/>
      <c r="C116" s="216"/>
      <c r="D116" s="202" t="s">
        <v>150</v>
      </c>
      <c r="E116" s="217" t="s">
        <v>19</v>
      </c>
      <c r="F116" s="218" t="s">
        <v>172</v>
      </c>
      <c r="G116" s="216"/>
      <c r="H116" s="219">
        <v>28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150</v>
      </c>
      <c r="AU116" s="225" t="s">
        <v>82</v>
      </c>
      <c r="AV116" s="14" t="s">
        <v>144</v>
      </c>
      <c r="AW116" s="14" t="s">
        <v>31</v>
      </c>
      <c r="AX116" s="14" t="s">
        <v>80</v>
      </c>
      <c r="AY116" s="225" t="s">
        <v>137</v>
      </c>
    </row>
    <row r="117" spans="1:65" s="2" customFormat="1" ht="14.45" customHeight="1">
      <c r="A117" s="34"/>
      <c r="B117" s="35"/>
      <c r="C117" s="187" t="s">
        <v>216</v>
      </c>
      <c r="D117" s="187" t="s">
        <v>139</v>
      </c>
      <c r="E117" s="188" t="s">
        <v>279</v>
      </c>
      <c r="F117" s="189" t="s">
        <v>280</v>
      </c>
      <c r="G117" s="190" t="s">
        <v>202</v>
      </c>
      <c r="H117" s="191">
        <v>70</v>
      </c>
      <c r="I117" s="192"/>
      <c r="J117" s="193">
        <f>ROUND(I117*H117,2)</f>
        <v>0</v>
      </c>
      <c r="K117" s="189" t="s">
        <v>143</v>
      </c>
      <c r="L117" s="39"/>
      <c r="M117" s="194" t="s">
        <v>19</v>
      </c>
      <c r="N117" s="195" t="s">
        <v>43</v>
      </c>
      <c r="O117" s="64"/>
      <c r="P117" s="196">
        <f>O117*H117</f>
        <v>0</v>
      </c>
      <c r="Q117" s="196">
        <v>5.8E-5</v>
      </c>
      <c r="R117" s="196">
        <f>Q117*H117</f>
        <v>4.0600000000000002E-3</v>
      </c>
      <c r="S117" s="196">
        <v>0</v>
      </c>
      <c r="T117" s="19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8" t="s">
        <v>144</v>
      </c>
      <c r="AT117" s="198" t="s">
        <v>139</v>
      </c>
      <c r="AU117" s="198" t="s">
        <v>82</v>
      </c>
      <c r="AY117" s="17" t="s">
        <v>137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7" t="s">
        <v>80</v>
      </c>
      <c r="BK117" s="199">
        <f>ROUND(I117*H117,2)</f>
        <v>0</v>
      </c>
      <c r="BL117" s="17" t="s">
        <v>144</v>
      </c>
      <c r="BM117" s="198" t="s">
        <v>281</v>
      </c>
    </row>
    <row r="118" spans="1:65" s="2" customFormat="1" ht="14.45" customHeight="1">
      <c r="A118" s="34"/>
      <c r="B118" s="35"/>
      <c r="C118" s="229" t="s">
        <v>8</v>
      </c>
      <c r="D118" s="229" t="s">
        <v>232</v>
      </c>
      <c r="E118" s="230" t="s">
        <v>282</v>
      </c>
      <c r="F118" s="231" t="s">
        <v>283</v>
      </c>
      <c r="G118" s="232" t="s">
        <v>202</v>
      </c>
      <c r="H118" s="233">
        <v>210</v>
      </c>
      <c r="I118" s="234"/>
      <c r="J118" s="235">
        <f>ROUND(I118*H118,2)</f>
        <v>0</v>
      </c>
      <c r="K118" s="231" t="s">
        <v>143</v>
      </c>
      <c r="L118" s="236"/>
      <c r="M118" s="237" t="s">
        <v>19</v>
      </c>
      <c r="N118" s="238" t="s">
        <v>43</v>
      </c>
      <c r="O118" s="64"/>
      <c r="P118" s="196">
        <f>O118*H118</f>
        <v>0</v>
      </c>
      <c r="Q118" s="196">
        <v>7.0899999999999999E-3</v>
      </c>
      <c r="R118" s="196">
        <f>Q118*H118</f>
        <v>1.4888999999999999</v>
      </c>
      <c r="S118" s="196">
        <v>0</v>
      </c>
      <c r="T118" s="19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8" t="s">
        <v>178</v>
      </c>
      <c r="AT118" s="198" t="s">
        <v>232</v>
      </c>
      <c r="AU118" s="198" t="s">
        <v>82</v>
      </c>
      <c r="AY118" s="17" t="s">
        <v>137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7" t="s">
        <v>80</v>
      </c>
      <c r="BK118" s="199">
        <f>ROUND(I118*H118,2)</f>
        <v>0</v>
      </c>
      <c r="BL118" s="17" t="s">
        <v>144</v>
      </c>
      <c r="BM118" s="198" t="s">
        <v>284</v>
      </c>
    </row>
    <row r="119" spans="1:65" s="13" customFormat="1" ht="11.25">
      <c r="B119" s="200"/>
      <c r="C119" s="201"/>
      <c r="D119" s="202" t="s">
        <v>150</v>
      </c>
      <c r="E119" s="203" t="s">
        <v>19</v>
      </c>
      <c r="F119" s="204" t="s">
        <v>285</v>
      </c>
      <c r="G119" s="201"/>
      <c r="H119" s="205">
        <v>210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150</v>
      </c>
      <c r="AU119" s="211" t="s">
        <v>82</v>
      </c>
      <c r="AV119" s="13" t="s">
        <v>82</v>
      </c>
      <c r="AW119" s="13" t="s">
        <v>31</v>
      </c>
      <c r="AX119" s="13" t="s">
        <v>80</v>
      </c>
      <c r="AY119" s="211" t="s">
        <v>137</v>
      </c>
    </row>
    <row r="120" spans="1:65" s="2" customFormat="1" ht="14.45" customHeight="1">
      <c r="A120" s="34"/>
      <c r="B120" s="35"/>
      <c r="C120" s="187" t="s">
        <v>286</v>
      </c>
      <c r="D120" s="187" t="s">
        <v>139</v>
      </c>
      <c r="E120" s="188" t="s">
        <v>287</v>
      </c>
      <c r="F120" s="189" t="s">
        <v>288</v>
      </c>
      <c r="G120" s="190" t="s">
        <v>202</v>
      </c>
      <c r="H120" s="191">
        <v>70</v>
      </c>
      <c r="I120" s="192"/>
      <c r="J120" s="193">
        <f>ROUND(I120*H120,2)</f>
        <v>0</v>
      </c>
      <c r="K120" s="189" t="s">
        <v>143</v>
      </c>
      <c r="L120" s="39"/>
      <c r="M120" s="194" t="s">
        <v>19</v>
      </c>
      <c r="N120" s="195" t="s">
        <v>43</v>
      </c>
      <c r="O120" s="64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8" t="s">
        <v>144</v>
      </c>
      <c r="AT120" s="198" t="s">
        <v>139</v>
      </c>
      <c r="AU120" s="198" t="s">
        <v>82</v>
      </c>
      <c r="AY120" s="17" t="s">
        <v>137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7" t="s">
        <v>80</v>
      </c>
      <c r="BK120" s="199">
        <f>ROUND(I120*H120,2)</f>
        <v>0</v>
      </c>
      <c r="BL120" s="17" t="s">
        <v>144</v>
      </c>
      <c r="BM120" s="198" t="s">
        <v>289</v>
      </c>
    </row>
    <row r="121" spans="1:65" s="2" customFormat="1" ht="14.45" customHeight="1">
      <c r="A121" s="34"/>
      <c r="B121" s="35"/>
      <c r="C121" s="187" t="s">
        <v>290</v>
      </c>
      <c r="D121" s="187" t="s">
        <v>139</v>
      </c>
      <c r="E121" s="188" t="s">
        <v>291</v>
      </c>
      <c r="F121" s="189" t="s">
        <v>292</v>
      </c>
      <c r="G121" s="190" t="s">
        <v>142</v>
      </c>
      <c r="H121" s="191">
        <v>16.8</v>
      </c>
      <c r="I121" s="192"/>
      <c r="J121" s="193">
        <f>ROUND(I121*H121,2)</f>
        <v>0</v>
      </c>
      <c r="K121" s="189" t="s">
        <v>143</v>
      </c>
      <c r="L121" s="39"/>
      <c r="M121" s="194" t="s">
        <v>19</v>
      </c>
      <c r="N121" s="195" t="s">
        <v>43</v>
      </c>
      <c r="O121" s="64"/>
      <c r="P121" s="196">
        <f>O121*H121</f>
        <v>0</v>
      </c>
      <c r="Q121" s="196">
        <v>6.8999999999999997E-4</v>
      </c>
      <c r="R121" s="196">
        <f>Q121*H121</f>
        <v>1.1592E-2</v>
      </c>
      <c r="S121" s="196">
        <v>0</v>
      </c>
      <c r="T121" s="19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8" t="s">
        <v>144</v>
      </c>
      <c r="AT121" s="198" t="s">
        <v>139</v>
      </c>
      <c r="AU121" s="198" t="s">
        <v>82</v>
      </c>
      <c r="AY121" s="17" t="s">
        <v>137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7" t="s">
        <v>80</v>
      </c>
      <c r="BK121" s="199">
        <f>ROUND(I121*H121,2)</f>
        <v>0</v>
      </c>
      <c r="BL121" s="17" t="s">
        <v>144</v>
      </c>
      <c r="BM121" s="198" t="s">
        <v>293</v>
      </c>
    </row>
    <row r="122" spans="1:65" s="13" customFormat="1" ht="11.25">
      <c r="B122" s="200"/>
      <c r="C122" s="201"/>
      <c r="D122" s="202" t="s">
        <v>150</v>
      </c>
      <c r="E122" s="203" t="s">
        <v>19</v>
      </c>
      <c r="F122" s="204" t="s">
        <v>294</v>
      </c>
      <c r="G122" s="201"/>
      <c r="H122" s="205">
        <v>16.8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150</v>
      </c>
      <c r="AU122" s="211" t="s">
        <v>82</v>
      </c>
      <c r="AV122" s="13" t="s">
        <v>82</v>
      </c>
      <c r="AW122" s="13" t="s">
        <v>31</v>
      </c>
      <c r="AX122" s="13" t="s">
        <v>80</v>
      </c>
      <c r="AY122" s="211" t="s">
        <v>137</v>
      </c>
    </row>
    <row r="123" spans="1:65" s="2" customFormat="1" ht="14.45" customHeight="1">
      <c r="A123" s="34"/>
      <c r="B123" s="35"/>
      <c r="C123" s="187" t="s">
        <v>295</v>
      </c>
      <c r="D123" s="187" t="s">
        <v>139</v>
      </c>
      <c r="E123" s="188" t="s">
        <v>296</v>
      </c>
      <c r="F123" s="189" t="s">
        <v>297</v>
      </c>
      <c r="G123" s="190" t="s">
        <v>202</v>
      </c>
      <c r="H123" s="191">
        <v>70</v>
      </c>
      <c r="I123" s="192"/>
      <c r="J123" s="193">
        <f>ROUND(I123*H123,2)</f>
        <v>0</v>
      </c>
      <c r="K123" s="189" t="s">
        <v>143</v>
      </c>
      <c r="L123" s="39"/>
      <c r="M123" s="194" t="s">
        <v>19</v>
      </c>
      <c r="N123" s="195" t="s">
        <v>43</v>
      </c>
      <c r="O123" s="64"/>
      <c r="P123" s="196">
        <f>O123*H123</f>
        <v>0</v>
      </c>
      <c r="Q123" s="196">
        <v>2.0823999999999999E-3</v>
      </c>
      <c r="R123" s="196">
        <f>Q123*H123</f>
        <v>0.14576799999999998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144</v>
      </c>
      <c r="AT123" s="198" t="s">
        <v>139</v>
      </c>
      <c r="AU123" s="198" t="s">
        <v>82</v>
      </c>
      <c r="AY123" s="17" t="s">
        <v>137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80</v>
      </c>
      <c r="BK123" s="199">
        <f>ROUND(I123*H123,2)</f>
        <v>0</v>
      </c>
      <c r="BL123" s="17" t="s">
        <v>144</v>
      </c>
      <c r="BM123" s="198" t="s">
        <v>298</v>
      </c>
    </row>
    <row r="124" spans="1:65" s="2" customFormat="1" ht="14.45" customHeight="1">
      <c r="A124" s="34"/>
      <c r="B124" s="35"/>
      <c r="C124" s="187" t="s">
        <v>299</v>
      </c>
      <c r="D124" s="187" t="s">
        <v>139</v>
      </c>
      <c r="E124" s="188" t="s">
        <v>300</v>
      </c>
      <c r="F124" s="189" t="s">
        <v>301</v>
      </c>
      <c r="G124" s="190" t="s">
        <v>302</v>
      </c>
      <c r="H124" s="191">
        <v>7.0000000000000007E-2</v>
      </c>
      <c r="I124" s="192"/>
      <c r="J124" s="193">
        <f>ROUND(I124*H124,2)</f>
        <v>0</v>
      </c>
      <c r="K124" s="189" t="s">
        <v>143</v>
      </c>
      <c r="L124" s="39"/>
      <c r="M124" s="194" t="s">
        <v>19</v>
      </c>
      <c r="N124" s="195" t="s">
        <v>43</v>
      </c>
      <c r="O124" s="64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144</v>
      </c>
      <c r="AT124" s="198" t="s">
        <v>139</v>
      </c>
      <c r="AU124" s="198" t="s">
        <v>82</v>
      </c>
      <c r="AY124" s="17" t="s">
        <v>137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80</v>
      </c>
      <c r="BK124" s="199">
        <f>ROUND(I124*H124,2)</f>
        <v>0</v>
      </c>
      <c r="BL124" s="17" t="s">
        <v>144</v>
      </c>
      <c r="BM124" s="198" t="s">
        <v>303</v>
      </c>
    </row>
    <row r="125" spans="1:65" s="2" customFormat="1" ht="19.5">
      <c r="A125" s="34"/>
      <c r="B125" s="35"/>
      <c r="C125" s="36"/>
      <c r="D125" s="202" t="s">
        <v>156</v>
      </c>
      <c r="E125" s="36"/>
      <c r="F125" s="212" t="s">
        <v>304</v>
      </c>
      <c r="G125" s="36"/>
      <c r="H125" s="36"/>
      <c r="I125" s="108"/>
      <c r="J125" s="36"/>
      <c r="K125" s="36"/>
      <c r="L125" s="39"/>
      <c r="M125" s="213"/>
      <c r="N125" s="214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156</v>
      </c>
      <c r="AU125" s="17" t="s">
        <v>82</v>
      </c>
    </row>
    <row r="126" spans="1:65" s="2" customFormat="1" ht="14.45" customHeight="1">
      <c r="A126" s="34"/>
      <c r="B126" s="35"/>
      <c r="C126" s="187" t="s">
        <v>305</v>
      </c>
      <c r="D126" s="187" t="s">
        <v>139</v>
      </c>
      <c r="E126" s="188" t="s">
        <v>306</v>
      </c>
      <c r="F126" s="189" t="s">
        <v>307</v>
      </c>
      <c r="G126" s="190" t="s">
        <v>142</v>
      </c>
      <c r="H126" s="191">
        <v>70</v>
      </c>
      <c r="I126" s="192"/>
      <c r="J126" s="193">
        <f>ROUND(I126*H126,2)</f>
        <v>0</v>
      </c>
      <c r="K126" s="189" t="s">
        <v>143</v>
      </c>
      <c r="L126" s="39"/>
      <c r="M126" s="194" t="s">
        <v>19</v>
      </c>
      <c r="N126" s="195" t="s">
        <v>43</v>
      </c>
      <c r="O126" s="64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144</v>
      </c>
      <c r="AT126" s="198" t="s">
        <v>139</v>
      </c>
      <c r="AU126" s="198" t="s">
        <v>82</v>
      </c>
      <c r="AY126" s="17" t="s">
        <v>137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80</v>
      </c>
      <c r="BK126" s="199">
        <f>ROUND(I126*H126,2)</f>
        <v>0</v>
      </c>
      <c r="BL126" s="17" t="s">
        <v>144</v>
      </c>
      <c r="BM126" s="198" t="s">
        <v>308</v>
      </c>
    </row>
    <row r="127" spans="1:65" s="2" customFormat="1" ht="14.45" customHeight="1">
      <c r="A127" s="34"/>
      <c r="B127" s="35"/>
      <c r="C127" s="229" t="s">
        <v>7</v>
      </c>
      <c r="D127" s="229" t="s">
        <v>232</v>
      </c>
      <c r="E127" s="230" t="s">
        <v>309</v>
      </c>
      <c r="F127" s="231" t="s">
        <v>310</v>
      </c>
      <c r="G127" s="232" t="s">
        <v>148</v>
      </c>
      <c r="H127" s="233">
        <v>10.5</v>
      </c>
      <c r="I127" s="234"/>
      <c r="J127" s="235">
        <f>ROUND(I127*H127,2)</f>
        <v>0</v>
      </c>
      <c r="K127" s="231" t="s">
        <v>143</v>
      </c>
      <c r="L127" s="236"/>
      <c r="M127" s="237" t="s">
        <v>19</v>
      </c>
      <c r="N127" s="238" t="s">
        <v>43</v>
      </c>
      <c r="O127" s="64"/>
      <c r="P127" s="196">
        <f>O127*H127</f>
        <v>0</v>
      </c>
      <c r="Q127" s="196">
        <v>0.2</v>
      </c>
      <c r="R127" s="196">
        <f>Q127*H127</f>
        <v>2.1</v>
      </c>
      <c r="S127" s="196">
        <v>0</v>
      </c>
      <c r="T127" s="19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8" t="s">
        <v>178</v>
      </c>
      <c r="AT127" s="198" t="s">
        <v>232</v>
      </c>
      <c r="AU127" s="198" t="s">
        <v>82</v>
      </c>
      <c r="AY127" s="17" t="s">
        <v>137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7" t="s">
        <v>80</v>
      </c>
      <c r="BK127" s="199">
        <f>ROUND(I127*H127,2)</f>
        <v>0</v>
      </c>
      <c r="BL127" s="17" t="s">
        <v>144</v>
      </c>
      <c r="BM127" s="198" t="s">
        <v>311</v>
      </c>
    </row>
    <row r="128" spans="1:65" s="13" customFormat="1" ht="11.25">
      <c r="B128" s="200"/>
      <c r="C128" s="201"/>
      <c r="D128" s="202" t="s">
        <v>150</v>
      </c>
      <c r="E128" s="203" t="s">
        <v>19</v>
      </c>
      <c r="F128" s="204" t="s">
        <v>312</v>
      </c>
      <c r="G128" s="201"/>
      <c r="H128" s="205">
        <v>10.5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150</v>
      </c>
      <c r="AU128" s="211" t="s">
        <v>82</v>
      </c>
      <c r="AV128" s="13" t="s">
        <v>82</v>
      </c>
      <c r="AW128" s="13" t="s">
        <v>31</v>
      </c>
      <c r="AX128" s="13" t="s">
        <v>80</v>
      </c>
      <c r="AY128" s="211" t="s">
        <v>137</v>
      </c>
    </row>
    <row r="129" spans="1:65" s="2" customFormat="1" ht="14.45" customHeight="1">
      <c r="A129" s="34"/>
      <c r="B129" s="35"/>
      <c r="C129" s="187" t="s">
        <v>313</v>
      </c>
      <c r="D129" s="187" t="s">
        <v>139</v>
      </c>
      <c r="E129" s="188" t="s">
        <v>314</v>
      </c>
      <c r="F129" s="189" t="s">
        <v>315</v>
      </c>
      <c r="G129" s="190" t="s">
        <v>202</v>
      </c>
      <c r="H129" s="191">
        <v>70</v>
      </c>
      <c r="I129" s="192"/>
      <c r="J129" s="193">
        <f>ROUND(I129*H129,2)</f>
        <v>0</v>
      </c>
      <c r="K129" s="189" t="s">
        <v>19</v>
      </c>
      <c r="L129" s="39"/>
      <c r="M129" s="194" t="s">
        <v>19</v>
      </c>
      <c r="N129" s="195" t="s">
        <v>43</v>
      </c>
      <c r="O129" s="64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144</v>
      </c>
      <c r="AT129" s="198" t="s">
        <v>139</v>
      </c>
      <c r="AU129" s="198" t="s">
        <v>82</v>
      </c>
      <c r="AY129" s="17" t="s">
        <v>137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80</v>
      </c>
      <c r="BK129" s="199">
        <f>ROUND(I129*H129,2)</f>
        <v>0</v>
      </c>
      <c r="BL129" s="17" t="s">
        <v>144</v>
      </c>
      <c r="BM129" s="198" t="s">
        <v>316</v>
      </c>
    </row>
    <row r="130" spans="1:65" s="2" customFormat="1" ht="14.45" customHeight="1">
      <c r="A130" s="34"/>
      <c r="B130" s="35"/>
      <c r="C130" s="229" t="s">
        <v>317</v>
      </c>
      <c r="D130" s="229" t="s">
        <v>232</v>
      </c>
      <c r="E130" s="230" t="s">
        <v>318</v>
      </c>
      <c r="F130" s="231" t="s">
        <v>319</v>
      </c>
      <c r="G130" s="232" t="s">
        <v>243</v>
      </c>
      <c r="H130" s="233">
        <v>4.04</v>
      </c>
      <c r="I130" s="234"/>
      <c r="J130" s="235">
        <f>ROUND(I130*H130,2)</f>
        <v>0</v>
      </c>
      <c r="K130" s="231" t="s">
        <v>19</v>
      </c>
      <c r="L130" s="236"/>
      <c r="M130" s="237" t="s">
        <v>19</v>
      </c>
      <c r="N130" s="238" t="s">
        <v>43</v>
      </c>
      <c r="O130" s="64"/>
      <c r="P130" s="196">
        <f>O130*H130</f>
        <v>0</v>
      </c>
      <c r="Q130" s="196">
        <v>1E-3</v>
      </c>
      <c r="R130" s="196">
        <f>Q130*H130</f>
        <v>4.0400000000000002E-3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178</v>
      </c>
      <c r="AT130" s="198" t="s">
        <v>232</v>
      </c>
      <c r="AU130" s="198" t="s">
        <v>82</v>
      </c>
      <c r="AY130" s="17" t="s">
        <v>137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80</v>
      </c>
      <c r="BK130" s="199">
        <f>ROUND(I130*H130,2)</f>
        <v>0</v>
      </c>
      <c r="BL130" s="17" t="s">
        <v>144</v>
      </c>
      <c r="BM130" s="198" t="s">
        <v>320</v>
      </c>
    </row>
    <row r="131" spans="1:65" s="13" customFormat="1" ht="11.25">
      <c r="B131" s="200"/>
      <c r="C131" s="201"/>
      <c r="D131" s="202" t="s">
        <v>150</v>
      </c>
      <c r="E131" s="203" t="s">
        <v>19</v>
      </c>
      <c r="F131" s="204" t="s">
        <v>321</v>
      </c>
      <c r="G131" s="201"/>
      <c r="H131" s="205">
        <v>1.56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150</v>
      </c>
      <c r="AU131" s="211" t="s">
        <v>82</v>
      </c>
      <c r="AV131" s="13" t="s">
        <v>82</v>
      </c>
      <c r="AW131" s="13" t="s">
        <v>31</v>
      </c>
      <c r="AX131" s="13" t="s">
        <v>72</v>
      </c>
      <c r="AY131" s="211" t="s">
        <v>137</v>
      </c>
    </row>
    <row r="132" spans="1:65" s="13" customFormat="1" ht="11.25">
      <c r="B132" s="200"/>
      <c r="C132" s="201"/>
      <c r="D132" s="202" t="s">
        <v>150</v>
      </c>
      <c r="E132" s="203" t="s">
        <v>19</v>
      </c>
      <c r="F132" s="204" t="s">
        <v>322</v>
      </c>
      <c r="G132" s="201"/>
      <c r="H132" s="205">
        <v>2.48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150</v>
      </c>
      <c r="AU132" s="211" t="s">
        <v>82</v>
      </c>
      <c r="AV132" s="13" t="s">
        <v>82</v>
      </c>
      <c r="AW132" s="13" t="s">
        <v>31</v>
      </c>
      <c r="AX132" s="13" t="s">
        <v>72</v>
      </c>
      <c r="AY132" s="211" t="s">
        <v>137</v>
      </c>
    </row>
    <row r="133" spans="1:65" s="14" customFormat="1" ht="11.25">
      <c r="B133" s="215"/>
      <c r="C133" s="216"/>
      <c r="D133" s="202" t="s">
        <v>150</v>
      </c>
      <c r="E133" s="217" t="s">
        <v>19</v>
      </c>
      <c r="F133" s="218" t="s">
        <v>172</v>
      </c>
      <c r="G133" s="216"/>
      <c r="H133" s="219">
        <v>4.04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150</v>
      </c>
      <c r="AU133" s="225" t="s">
        <v>82</v>
      </c>
      <c r="AV133" s="14" t="s">
        <v>144</v>
      </c>
      <c r="AW133" s="14" t="s">
        <v>31</v>
      </c>
      <c r="AX133" s="14" t="s">
        <v>80</v>
      </c>
      <c r="AY133" s="225" t="s">
        <v>137</v>
      </c>
    </row>
    <row r="134" spans="1:65" s="2" customFormat="1" ht="14.45" customHeight="1">
      <c r="A134" s="34"/>
      <c r="B134" s="35"/>
      <c r="C134" s="187" t="s">
        <v>323</v>
      </c>
      <c r="D134" s="187" t="s">
        <v>139</v>
      </c>
      <c r="E134" s="188" t="s">
        <v>324</v>
      </c>
      <c r="F134" s="189" t="s">
        <v>325</v>
      </c>
      <c r="G134" s="190" t="s">
        <v>202</v>
      </c>
      <c r="H134" s="191">
        <v>70</v>
      </c>
      <c r="I134" s="192"/>
      <c r="J134" s="193">
        <f>ROUND(I134*H134,2)</f>
        <v>0</v>
      </c>
      <c r="K134" s="189" t="s">
        <v>19</v>
      </c>
      <c r="L134" s="39"/>
      <c r="M134" s="194" t="s">
        <v>19</v>
      </c>
      <c r="N134" s="195" t="s">
        <v>43</v>
      </c>
      <c r="O134" s="64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144</v>
      </c>
      <c r="AT134" s="198" t="s">
        <v>139</v>
      </c>
      <c r="AU134" s="198" t="s">
        <v>82</v>
      </c>
      <c r="AY134" s="17" t="s">
        <v>137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80</v>
      </c>
      <c r="BK134" s="199">
        <f>ROUND(I134*H134,2)</f>
        <v>0</v>
      </c>
      <c r="BL134" s="17" t="s">
        <v>144</v>
      </c>
      <c r="BM134" s="198" t="s">
        <v>326</v>
      </c>
    </row>
    <row r="135" spans="1:65" s="2" customFormat="1" ht="14.45" customHeight="1">
      <c r="A135" s="34"/>
      <c r="B135" s="35"/>
      <c r="C135" s="229" t="s">
        <v>327</v>
      </c>
      <c r="D135" s="229" t="s">
        <v>232</v>
      </c>
      <c r="E135" s="230" t="s">
        <v>328</v>
      </c>
      <c r="F135" s="231" t="s">
        <v>329</v>
      </c>
      <c r="G135" s="232" t="s">
        <v>243</v>
      </c>
      <c r="H135" s="233">
        <v>3.03</v>
      </c>
      <c r="I135" s="234"/>
      <c r="J135" s="235">
        <f>ROUND(I135*H135,2)</f>
        <v>0</v>
      </c>
      <c r="K135" s="231" t="s">
        <v>19</v>
      </c>
      <c r="L135" s="236"/>
      <c r="M135" s="237" t="s">
        <v>19</v>
      </c>
      <c r="N135" s="238" t="s">
        <v>43</v>
      </c>
      <c r="O135" s="64"/>
      <c r="P135" s="196">
        <f>O135*H135</f>
        <v>0</v>
      </c>
      <c r="Q135" s="196">
        <v>1E-3</v>
      </c>
      <c r="R135" s="196">
        <f>Q135*H135</f>
        <v>3.0299999999999997E-3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178</v>
      </c>
      <c r="AT135" s="198" t="s">
        <v>232</v>
      </c>
      <c r="AU135" s="198" t="s">
        <v>82</v>
      </c>
      <c r="AY135" s="17" t="s">
        <v>137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80</v>
      </c>
      <c r="BK135" s="199">
        <f>ROUND(I135*H135,2)</f>
        <v>0</v>
      </c>
      <c r="BL135" s="17" t="s">
        <v>144</v>
      </c>
      <c r="BM135" s="198" t="s">
        <v>330</v>
      </c>
    </row>
    <row r="136" spans="1:65" s="13" customFormat="1" ht="11.25">
      <c r="B136" s="200"/>
      <c r="C136" s="201"/>
      <c r="D136" s="202" t="s">
        <v>150</v>
      </c>
      <c r="E136" s="203" t="s">
        <v>19</v>
      </c>
      <c r="F136" s="204" t="s">
        <v>331</v>
      </c>
      <c r="G136" s="201"/>
      <c r="H136" s="205">
        <v>1.86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150</v>
      </c>
      <c r="AU136" s="211" t="s">
        <v>82</v>
      </c>
      <c r="AV136" s="13" t="s">
        <v>82</v>
      </c>
      <c r="AW136" s="13" t="s">
        <v>31</v>
      </c>
      <c r="AX136" s="13" t="s">
        <v>72</v>
      </c>
      <c r="AY136" s="211" t="s">
        <v>137</v>
      </c>
    </row>
    <row r="137" spans="1:65" s="13" customFormat="1" ht="11.25">
      <c r="B137" s="200"/>
      <c r="C137" s="201"/>
      <c r="D137" s="202" t="s">
        <v>150</v>
      </c>
      <c r="E137" s="203" t="s">
        <v>19</v>
      </c>
      <c r="F137" s="204" t="s">
        <v>332</v>
      </c>
      <c r="G137" s="201"/>
      <c r="H137" s="205">
        <v>1.17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150</v>
      </c>
      <c r="AU137" s="211" t="s">
        <v>82</v>
      </c>
      <c r="AV137" s="13" t="s">
        <v>82</v>
      </c>
      <c r="AW137" s="13" t="s">
        <v>31</v>
      </c>
      <c r="AX137" s="13" t="s">
        <v>72</v>
      </c>
      <c r="AY137" s="211" t="s">
        <v>137</v>
      </c>
    </row>
    <row r="138" spans="1:65" s="14" customFormat="1" ht="11.25">
      <c r="B138" s="215"/>
      <c r="C138" s="216"/>
      <c r="D138" s="202" t="s">
        <v>150</v>
      </c>
      <c r="E138" s="217" t="s">
        <v>19</v>
      </c>
      <c r="F138" s="218" t="s">
        <v>172</v>
      </c>
      <c r="G138" s="216"/>
      <c r="H138" s="219">
        <v>3.0300000000000002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150</v>
      </c>
      <c r="AU138" s="225" t="s">
        <v>82</v>
      </c>
      <c r="AV138" s="14" t="s">
        <v>144</v>
      </c>
      <c r="AW138" s="14" t="s">
        <v>31</v>
      </c>
      <c r="AX138" s="14" t="s">
        <v>80</v>
      </c>
      <c r="AY138" s="225" t="s">
        <v>137</v>
      </c>
    </row>
    <row r="139" spans="1:65" s="12" customFormat="1" ht="22.9" customHeight="1">
      <c r="B139" s="171"/>
      <c r="C139" s="172"/>
      <c r="D139" s="173" t="s">
        <v>71</v>
      </c>
      <c r="E139" s="185" t="s">
        <v>184</v>
      </c>
      <c r="F139" s="185" t="s">
        <v>204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P140</f>
        <v>0</v>
      </c>
      <c r="Q139" s="179"/>
      <c r="R139" s="180">
        <f>R140</f>
        <v>0</v>
      </c>
      <c r="S139" s="179"/>
      <c r="T139" s="181">
        <f>T140</f>
        <v>0</v>
      </c>
      <c r="AR139" s="182" t="s">
        <v>80</v>
      </c>
      <c r="AT139" s="183" t="s">
        <v>71</v>
      </c>
      <c r="AU139" s="183" t="s">
        <v>80</v>
      </c>
      <c r="AY139" s="182" t="s">
        <v>137</v>
      </c>
      <c r="BK139" s="184">
        <f>BK140</f>
        <v>0</v>
      </c>
    </row>
    <row r="140" spans="1:65" s="12" customFormat="1" ht="20.85" customHeight="1">
      <c r="B140" s="171"/>
      <c r="C140" s="172"/>
      <c r="D140" s="173" t="s">
        <v>71</v>
      </c>
      <c r="E140" s="185" t="s">
        <v>205</v>
      </c>
      <c r="F140" s="185" t="s">
        <v>206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SUM(P141:P143)</f>
        <v>0</v>
      </c>
      <c r="Q140" s="179"/>
      <c r="R140" s="180">
        <f>SUM(R141:R143)</f>
        <v>0</v>
      </c>
      <c r="S140" s="179"/>
      <c r="T140" s="181">
        <f>SUM(T141:T143)</f>
        <v>0</v>
      </c>
      <c r="AR140" s="182" t="s">
        <v>80</v>
      </c>
      <c r="AT140" s="183" t="s">
        <v>71</v>
      </c>
      <c r="AU140" s="183" t="s">
        <v>82</v>
      </c>
      <c r="AY140" s="182" t="s">
        <v>137</v>
      </c>
      <c r="BK140" s="184">
        <f>SUM(BK141:BK143)</f>
        <v>0</v>
      </c>
    </row>
    <row r="141" spans="1:65" s="2" customFormat="1" ht="14.45" customHeight="1">
      <c r="A141" s="34"/>
      <c r="B141" s="35"/>
      <c r="C141" s="187" t="s">
        <v>333</v>
      </c>
      <c r="D141" s="187" t="s">
        <v>139</v>
      </c>
      <c r="E141" s="188" t="s">
        <v>208</v>
      </c>
      <c r="F141" s="189" t="s">
        <v>209</v>
      </c>
      <c r="G141" s="190" t="s">
        <v>210</v>
      </c>
      <c r="H141" s="191">
        <v>26.46</v>
      </c>
      <c r="I141" s="192"/>
      <c r="J141" s="193">
        <f>ROUND(I141*H141,2)</f>
        <v>0</v>
      </c>
      <c r="K141" s="189" t="s">
        <v>19</v>
      </c>
      <c r="L141" s="39"/>
      <c r="M141" s="194" t="s">
        <v>19</v>
      </c>
      <c r="N141" s="195" t="s">
        <v>43</v>
      </c>
      <c r="O141" s="64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211</v>
      </c>
      <c r="AT141" s="198" t="s">
        <v>139</v>
      </c>
      <c r="AU141" s="198" t="s">
        <v>152</v>
      </c>
      <c r="AY141" s="17" t="s">
        <v>137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80</v>
      </c>
      <c r="BK141" s="199">
        <f>ROUND(I141*H141,2)</f>
        <v>0</v>
      </c>
      <c r="BL141" s="17" t="s">
        <v>211</v>
      </c>
      <c r="BM141" s="198" t="s">
        <v>334</v>
      </c>
    </row>
    <row r="142" spans="1:65" s="2" customFormat="1" ht="19.5">
      <c r="A142" s="34"/>
      <c r="B142" s="35"/>
      <c r="C142" s="36"/>
      <c r="D142" s="202" t="s">
        <v>156</v>
      </c>
      <c r="E142" s="36"/>
      <c r="F142" s="212" t="s">
        <v>335</v>
      </c>
      <c r="G142" s="36"/>
      <c r="H142" s="36"/>
      <c r="I142" s="108"/>
      <c r="J142" s="36"/>
      <c r="K142" s="36"/>
      <c r="L142" s="39"/>
      <c r="M142" s="213"/>
      <c r="N142" s="21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156</v>
      </c>
      <c r="AU142" s="17" t="s">
        <v>152</v>
      </c>
    </row>
    <row r="143" spans="1:65" s="13" customFormat="1" ht="11.25">
      <c r="B143" s="200"/>
      <c r="C143" s="201"/>
      <c r="D143" s="202" t="s">
        <v>150</v>
      </c>
      <c r="E143" s="203" t="s">
        <v>19</v>
      </c>
      <c r="F143" s="204" t="s">
        <v>336</v>
      </c>
      <c r="G143" s="201"/>
      <c r="H143" s="205">
        <v>26.46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150</v>
      </c>
      <c r="AU143" s="211" t="s">
        <v>152</v>
      </c>
      <c r="AV143" s="13" t="s">
        <v>82</v>
      </c>
      <c r="AW143" s="13" t="s">
        <v>31</v>
      </c>
      <c r="AX143" s="13" t="s">
        <v>80</v>
      </c>
      <c r="AY143" s="211" t="s">
        <v>137</v>
      </c>
    </row>
    <row r="144" spans="1:65" s="12" customFormat="1" ht="22.9" customHeight="1">
      <c r="B144" s="171"/>
      <c r="C144" s="172"/>
      <c r="D144" s="173" t="s">
        <v>71</v>
      </c>
      <c r="E144" s="185" t="s">
        <v>337</v>
      </c>
      <c r="F144" s="185" t="s">
        <v>338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P145</f>
        <v>0</v>
      </c>
      <c r="Q144" s="179"/>
      <c r="R144" s="180">
        <f>R145</f>
        <v>0</v>
      </c>
      <c r="S144" s="179"/>
      <c r="T144" s="181">
        <f>T145</f>
        <v>0</v>
      </c>
      <c r="AR144" s="182" t="s">
        <v>80</v>
      </c>
      <c r="AT144" s="183" t="s">
        <v>71</v>
      </c>
      <c r="AU144" s="183" t="s">
        <v>80</v>
      </c>
      <c r="AY144" s="182" t="s">
        <v>137</v>
      </c>
      <c r="BK144" s="184">
        <f>BK145</f>
        <v>0</v>
      </c>
    </row>
    <row r="145" spans="1:65" s="2" customFormat="1" ht="14.45" customHeight="1">
      <c r="A145" s="34"/>
      <c r="B145" s="35"/>
      <c r="C145" s="187" t="s">
        <v>339</v>
      </c>
      <c r="D145" s="187" t="s">
        <v>139</v>
      </c>
      <c r="E145" s="188" t="s">
        <v>340</v>
      </c>
      <c r="F145" s="189" t="s">
        <v>341</v>
      </c>
      <c r="G145" s="190" t="s">
        <v>210</v>
      </c>
      <c r="H145" s="191">
        <v>4.3780000000000001</v>
      </c>
      <c r="I145" s="192"/>
      <c r="J145" s="193">
        <f>ROUND(I145*H145,2)</f>
        <v>0</v>
      </c>
      <c r="K145" s="189" t="s">
        <v>143</v>
      </c>
      <c r="L145" s="39"/>
      <c r="M145" s="239" t="s">
        <v>19</v>
      </c>
      <c r="N145" s="240" t="s">
        <v>43</v>
      </c>
      <c r="O145" s="24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144</v>
      </c>
      <c r="AT145" s="198" t="s">
        <v>139</v>
      </c>
      <c r="AU145" s="198" t="s">
        <v>82</v>
      </c>
      <c r="AY145" s="17" t="s">
        <v>137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80</v>
      </c>
      <c r="BK145" s="199">
        <f>ROUND(I145*H145,2)</f>
        <v>0</v>
      </c>
      <c r="BL145" s="17" t="s">
        <v>144</v>
      </c>
      <c r="BM145" s="198" t="s">
        <v>342</v>
      </c>
    </row>
    <row r="146" spans="1:65" s="2" customFormat="1" ht="6.95" customHeight="1">
      <c r="A146" s="34"/>
      <c r="B146" s="47"/>
      <c r="C146" s="48"/>
      <c r="D146" s="48"/>
      <c r="E146" s="48"/>
      <c r="F146" s="48"/>
      <c r="G146" s="48"/>
      <c r="H146" s="48"/>
      <c r="I146" s="136"/>
      <c r="J146" s="48"/>
      <c r="K146" s="48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vM/Lmw8Y4TysemL0TbHmmhpc1mDosbhSXI94FKdWAiFPvsM+xI+QBkbgTAFJ7/rcGsuTPaYtIVrSNVaTFHwW7Q==" saltValue="EZ5Ne42uE3Ojxh5GCQRojJbgOqRwh/JxjWkh/zToBAwJcS5LpKJwiJ9PNf5e2+ATPnNJU/eCZdJmFcIqy+MoTQ==" spinCount="100000" sheet="1" objects="1" scenarios="1" formatColumns="0" formatRows="0" autoFilter="0"/>
  <autoFilter ref="C83:K14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343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ROUND((SUM(BE84:BE107)),  2)</f>
        <v>0</v>
      </c>
      <c r="G33" s="34"/>
      <c r="H33" s="34"/>
      <c r="I33" s="125">
        <v>0.21</v>
      </c>
      <c r="J33" s="124">
        <f>ROUND(((SUM(BE84:BE107))*I33),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ROUND((SUM(BF84:BF107)),  2)</f>
        <v>0</v>
      </c>
      <c r="G34" s="34"/>
      <c r="H34" s="34"/>
      <c r="I34" s="125">
        <v>0.15</v>
      </c>
      <c r="J34" s="124">
        <f>ROUND(((SUM(BF84:BF107))*I34),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ROUND((SUM(BG84:BG107)),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ROUND((SUM(BH84:BH107)),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ROUND((SUM(BI84:BI107)),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SO-02.2 - KN 1233 Výsadby - následná péče v prvním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J99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J100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J106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SO-02.2 - KN 1233 Výsadby - následná péče v prvním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6.9999999999999993E-2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P86+P99+P106</f>
        <v>0</v>
      </c>
      <c r="Q85" s="179"/>
      <c r="R85" s="180">
        <f>R86+R99+R106</f>
        <v>6.9999999999999993E-2</v>
      </c>
      <c r="S85" s="179"/>
      <c r="T85" s="181">
        <f>T86+T99+T106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BK86+BK99+BK106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SUM(P87:P98)</f>
        <v>0</v>
      </c>
      <c r="Q86" s="179"/>
      <c r="R86" s="180">
        <f>SUM(R87:R98)</f>
        <v>6.9999999999999993E-2</v>
      </c>
      <c r="S86" s="179"/>
      <c r="T86" s="181">
        <f>SUM(T87:T98)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SUM(BK87:BK98)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344</v>
      </c>
      <c r="F87" s="189" t="s">
        <v>345</v>
      </c>
      <c r="G87" s="190" t="s">
        <v>228</v>
      </c>
      <c r="H87" s="191">
        <v>1.26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346</v>
      </c>
    </row>
    <row r="88" spans="1:65" s="13" customFormat="1" ht="11.25">
      <c r="B88" s="200"/>
      <c r="C88" s="201"/>
      <c r="D88" s="202" t="s">
        <v>150</v>
      </c>
      <c r="E88" s="203" t="s">
        <v>19</v>
      </c>
      <c r="F88" s="204" t="s">
        <v>347</v>
      </c>
      <c r="G88" s="201"/>
      <c r="H88" s="205">
        <v>1.26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150</v>
      </c>
      <c r="AU88" s="211" t="s">
        <v>82</v>
      </c>
      <c r="AV88" s="13" t="s">
        <v>82</v>
      </c>
      <c r="AW88" s="13" t="s">
        <v>31</v>
      </c>
      <c r="AX88" s="13" t="s">
        <v>80</v>
      </c>
      <c r="AY88" s="211" t="s">
        <v>137</v>
      </c>
    </row>
    <row r="89" spans="1:65" s="2" customFormat="1" ht="14.45" customHeight="1">
      <c r="A89" s="34"/>
      <c r="B89" s="35"/>
      <c r="C89" s="187" t="s">
        <v>82</v>
      </c>
      <c r="D89" s="187" t="s">
        <v>139</v>
      </c>
      <c r="E89" s="188" t="s">
        <v>300</v>
      </c>
      <c r="F89" s="189" t="s">
        <v>301</v>
      </c>
      <c r="G89" s="190" t="s">
        <v>302</v>
      </c>
      <c r="H89" s="191">
        <v>0.21</v>
      </c>
      <c r="I89" s="192"/>
      <c r="J89" s="193">
        <f>ROUND(I89*H89,2)</f>
        <v>0</v>
      </c>
      <c r="K89" s="189" t="s">
        <v>143</v>
      </c>
      <c r="L89" s="39"/>
      <c r="M89" s="194" t="s">
        <v>19</v>
      </c>
      <c r="N89" s="195" t="s">
        <v>43</v>
      </c>
      <c r="O89" s="6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144</v>
      </c>
      <c r="AT89" s="198" t="s">
        <v>139</v>
      </c>
      <c r="AU89" s="198" t="s">
        <v>82</v>
      </c>
      <c r="AY89" s="17" t="s">
        <v>137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80</v>
      </c>
      <c r="BK89" s="199">
        <f>ROUND(I89*H89,2)</f>
        <v>0</v>
      </c>
      <c r="BL89" s="17" t="s">
        <v>144</v>
      </c>
      <c r="BM89" s="198" t="s">
        <v>348</v>
      </c>
    </row>
    <row r="90" spans="1:65" s="2" customFormat="1" ht="19.5">
      <c r="A90" s="34"/>
      <c r="B90" s="35"/>
      <c r="C90" s="36"/>
      <c r="D90" s="202" t="s">
        <v>156</v>
      </c>
      <c r="E90" s="36"/>
      <c r="F90" s="212" t="s">
        <v>349</v>
      </c>
      <c r="G90" s="36"/>
      <c r="H90" s="36"/>
      <c r="I90" s="108"/>
      <c r="J90" s="36"/>
      <c r="K90" s="36"/>
      <c r="L90" s="39"/>
      <c r="M90" s="213"/>
      <c r="N90" s="21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156</v>
      </c>
      <c r="AU90" s="17" t="s">
        <v>82</v>
      </c>
    </row>
    <row r="91" spans="1:65" s="13" customFormat="1" ht="11.25">
      <c r="B91" s="200"/>
      <c r="C91" s="201"/>
      <c r="D91" s="202" t="s">
        <v>150</v>
      </c>
      <c r="E91" s="203" t="s">
        <v>19</v>
      </c>
      <c r="F91" s="204" t="s">
        <v>350</v>
      </c>
      <c r="G91" s="201"/>
      <c r="H91" s="205">
        <v>0.21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150</v>
      </c>
      <c r="AU91" s="211" t="s">
        <v>82</v>
      </c>
      <c r="AV91" s="13" t="s">
        <v>82</v>
      </c>
      <c r="AW91" s="13" t="s">
        <v>31</v>
      </c>
      <c r="AX91" s="13" t="s">
        <v>80</v>
      </c>
      <c r="AY91" s="211" t="s">
        <v>137</v>
      </c>
    </row>
    <row r="92" spans="1:65" s="2" customFormat="1" ht="14.45" customHeight="1">
      <c r="A92" s="34"/>
      <c r="B92" s="35"/>
      <c r="C92" s="187" t="s">
        <v>152</v>
      </c>
      <c r="D92" s="187" t="s">
        <v>139</v>
      </c>
      <c r="E92" s="188" t="s">
        <v>351</v>
      </c>
      <c r="F92" s="189" t="s">
        <v>352</v>
      </c>
      <c r="G92" s="190" t="s">
        <v>142</v>
      </c>
      <c r="H92" s="191">
        <v>70</v>
      </c>
      <c r="I92" s="192"/>
      <c r="J92" s="193">
        <f>ROUND(I92*H92,2)</f>
        <v>0</v>
      </c>
      <c r="K92" s="189" t="s">
        <v>143</v>
      </c>
      <c r="L92" s="39"/>
      <c r="M92" s="194" t="s">
        <v>19</v>
      </c>
      <c r="N92" s="195" t="s">
        <v>43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144</v>
      </c>
      <c r="AT92" s="198" t="s">
        <v>139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353</v>
      </c>
    </row>
    <row r="93" spans="1:65" s="2" customFormat="1" ht="14.45" customHeight="1">
      <c r="A93" s="34"/>
      <c r="B93" s="35"/>
      <c r="C93" s="229" t="s">
        <v>144</v>
      </c>
      <c r="D93" s="229" t="s">
        <v>232</v>
      </c>
      <c r="E93" s="230" t="s">
        <v>309</v>
      </c>
      <c r="F93" s="231" t="s">
        <v>310</v>
      </c>
      <c r="G93" s="232" t="s">
        <v>148</v>
      </c>
      <c r="H93" s="233">
        <v>0.35</v>
      </c>
      <c r="I93" s="234"/>
      <c r="J93" s="235">
        <f>ROUND(I93*H93,2)</f>
        <v>0</v>
      </c>
      <c r="K93" s="231" t="s">
        <v>143</v>
      </c>
      <c r="L93" s="236"/>
      <c r="M93" s="237" t="s">
        <v>19</v>
      </c>
      <c r="N93" s="238" t="s">
        <v>43</v>
      </c>
      <c r="O93" s="64"/>
      <c r="P93" s="196">
        <f>O93*H93</f>
        <v>0</v>
      </c>
      <c r="Q93" s="196">
        <v>0.2</v>
      </c>
      <c r="R93" s="196">
        <f>Q93*H93</f>
        <v>6.9999999999999993E-2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178</v>
      </c>
      <c r="AT93" s="198" t="s">
        <v>232</v>
      </c>
      <c r="AU93" s="198" t="s">
        <v>82</v>
      </c>
      <c r="AY93" s="17" t="s">
        <v>137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80</v>
      </c>
      <c r="BK93" s="199">
        <f>ROUND(I93*H93,2)</f>
        <v>0</v>
      </c>
      <c r="BL93" s="17" t="s">
        <v>144</v>
      </c>
      <c r="BM93" s="198" t="s">
        <v>354</v>
      </c>
    </row>
    <row r="94" spans="1:65" s="13" customFormat="1" ht="11.25">
      <c r="B94" s="200"/>
      <c r="C94" s="201"/>
      <c r="D94" s="202" t="s">
        <v>150</v>
      </c>
      <c r="E94" s="201"/>
      <c r="F94" s="204" t="s">
        <v>355</v>
      </c>
      <c r="G94" s="201"/>
      <c r="H94" s="205">
        <v>0.35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150</v>
      </c>
      <c r="AU94" s="211" t="s">
        <v>82</v>
      </c>
      <c r="AV94" s="13" t="s">
        <v>82</v>
      </c>
      <c r="AW94" s="13" t="s">
        <v>4</v>
      </c>
      <c r="AX94" s="13" t="s">
        <v>80</v>
      </c>
      <c r="AY94" s="211" t="s">
        <v>137</v>
      </c>
    </row>
    <row r="95" spans="1:65" s="2" customFormat="1" ht="24.2" customHeight="1">
      <c r="A95" s="34"/>
      <c r="B95" s="35"/>
      <c r="C95" s="187" t="s">
        <v>162</v>
      </c>
      <c r="D95" s="187" t="s">
        <v>139</v>
      </c>
      <c r="E95" s="188" t="s">
        <v>356</v>
      </c>
      <c r="F95" s="189" t="s">
        <v>357</v>
      </c>
      <c r="G95" s="190" t="s">
        <v>228</v>
      </c>
      <c r="H95" s="191">
        <v>1.26</v>
      </c>
      <c r="I95" s="192"/>
      <c r="J95" s="193">
        <f>ROUND(I95*H95,2)</f>
        <v>0</v>
      </c>
      <c r="K95" s="189" t="s">
        <v>143</v>
      </c>
      <c r="L95" s="39"/>
      <c r="M95" s="194" t="s">
        <v>19</v>
      </c>
      <c r="N95" s="195" t="s">
        <v>43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144</v>
      </c>
      <c r="AT95" s="198" t="s">
        <v>139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358</v>
      </c>
    </row>
    <row r="96" spans="1:65" s="2" customFormat="1" ht="14.45" customHeight="1">
      <c r="A96" s="34"/>
      <c r="B96" s="35"/>
      <c r="C96" s="187" t="s">
        <v>166</v>
      </c>
      <c r="D96" s="187" t="s">
        <v>139</v>
      </c>
      <c r="E96" s="188" t="s">
        <v>359</v>
      </c>
      <c r="F96" s="189" t="s">
        <v>360</v>
      </c>
      <c r="G96" s="190" t="s">
        <v>142</v>
      </c>
      <c r="H96" s="191">
        <v>659.4</v>
      </c>
      <c r="I96" s="192"/>
      <c r="J96" s="193">
        <f>ROUND(I96*H96,2)</f>
        <v>0</v>
      </c>
      <c r="K96" s="189" t="s">
        <v>143</v>
      </c>
      <c r="L96" s="39"/>
      <c r="M96" s="194" t="s">
        <v>19</v>
      </c>
      <c r="N96" s="195" t="s">
        <v>43</v>
      </c>
      <c r="O96" s="64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144</v>
      </c>
      <c r="AT96" s="198" t="s">
        <v>139</v>
      </c>
      <c r="AU96" s="198" t="s">
        <v>82</v>
      </c>
      <c r="AY96" s="17" t="s">
        <v>137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80</v>
      </c>
      <c r="BK96" s="199">
        <f>ROUND(I96*H96,2)</f>
        <v>0</v>
      </c>
      <c r="BL96" s="17" t="s">
        <v>144</v>
      </c>
      <c r="BM96" s="198" t="s">
        <v>361</v>
      </c>
    </row>
    <row r="97" spans="1:65" s="2" customFormat="1" ht="19.5">
      <c r="A97" s="34"/>
      <c r="B97" s="35"/>
      <c r="C97" s="36"/>
      <c r="D97" s="202" t="s">
        <v>156</v>
      </c>
      <c r="E97" s="36"/>
      <c r="F97" s="212" t="s">
        <v>362</v>
      </c>
      <c r="G97" s="36"/>
      <c r="H97" s="36"/>
      <c r="I97" s="108"/>
      <c r="J97" s="36"/>
      <c r="K97" s="36"/>
      <c r="L97" s="39"/>
      <c r="M97" s="213"/>
      <c r="N97" s="21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156</v>
      </c>
      <c r="AU97" s="17" t="s">
        <v>82</v>
      </c>
    </row>
    <row r="98" spans="1:65" s="13" customFormat="1" ht="11.25">
      <c r="B98" s="200"/>
      <c r="C98" s="201"/>
      <c r="D98" s="202" t="s">
        <v>150</v>
      </c>
      <c r="E98" s="203" t="s">
        <v>19</v>
      </c>
      <c r="F98" s="204" t="s">
        <v>363</v>
      </c>
      <c r="G98" s="201"/>
      <c r="H98" s="205">
        <v>659.4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150</v>
      </c>
      <c r="AU98" s="211" t="s">
        <v>82</v>
      </c>
      <c r="AV98" s="13" t="s">
        <v>82</v>
      </c>
      <c r="AW98" s="13" t="s">
        <v>31</v>
      </c>
      <c r="AX98" s="13" t="s">
        <v>80</v>
      </c>
      <c r="AY98" s="211" t="s">
        <v>137</v>
      </c>
    </row>
    <row r="99" spans="1:65" s="12" customFormat="1" ht="22.9" customHeight="1">
      <c r="B99" s="171"/>
      <c r="C99" s="172"/>
      <c r="D99" s="173" t="s">
        <v>71</v>
      </c>
      <c r="E99" s="185" t="s">
        <v>184</v>
      </c>
      <c r="F99" s="185" t="s">
        <v>204</v>
      </c>
      <c r="G99" s="172"/>
      <c r="H99" s="172"/>
      <c r="I99" s="175"/>
      <c r="J99" s="186">
        <f>BK99</f>
        <v>0</v>
      </c>
      <c r="K99" s="172"/>
      <c r="L99" s="177"/>
      <c r="M99" s="178"/>
      <c r="N99" s="179"/>
      <c r="O99" s="179"/>
      <c r="P99" s="180">
        <f>P100</f>
        <v>0</v>
      </c>
      <c r="Q99" s="179"/>
      <c r="R99" s="180">
        <f>R100</f>
        <v>0</v>
      </c>
      <c r="S99" s="179"/>
      <c r="T99" s="181">
        <f>T100</f>
        <v>0</v>
      </c>
      <c r="AR99" s="182" t="s">
        <v>80</v>
      </c>
      <c r="AT99" s="183" t="s">
        <v>71</v>
      </c>
      <c r="AU99" s="183" t="s">
        <v>80</v>
      </c>
      <c r="AY99" s="182" t="s">
        <v>137</v>
      </c>
      <c r="BK99" s="184">
        <f>BK100</f>
        <v>0</v>
      </c>
    </row>
    <row r="100" spans="1:65" s="12" customFormat="1" ht="20.85" customHeight="1">
      <c r="B100" s="171"/>
      <c r="C100" s="172"/>
      <c r="D100" s="173" t="s">
        <v>71</v>
      </c>
      <c r="E100" s="185" t="s">
        <v>205</v>
      </c>
      <c r="F100" s="185" t="s">
        <v>206</v>
      </c>
      <c r="G100" s="172"/>
      <c r="H100" s="172"/>
      <c r="I100" s="175"/>
      <c r="J100" s="186">
        <f>BK100</f>
        <v>0</v>
      </c>
      <c r="K100" s="172"/>
      <c r="L100" s="177"/>
      <c r="M100" s="178"/>
      <c r="N100" s="179"/>
      <c r="O100" s="179"/>
      <c r="P100" s="180">
        <f>SUM(P101:P105)</f>
        <v>0</v>
      </c>
      <c r="Q100" s="179"/>
      <c r="R100" s="180">
        <f>SUM(R101:R105)</f>
        <v>0</v>
      </c>
      <c r="S100" s="179"/>
      <c r="T100" s="181">
        <f>SUM(T101:T105)</f>
        <v>0</v>
      </c>
      <c r="AR100" s="182" t="s">
        <v>80</v>
      </c>
      <c r="AT100" s="183" t="s">
        <v>71</v>
      </c>
      <c r="AU100" s="183" t="s">
        <v>82</v>
      </c>
      <c r="AY100" s="182" t="s">
        <v>137</v>
      </c>
      <c r="BK100" s="184">
        <f>SUM(BK101:BK105)</f>
        <v>0</v>
      </c>
    </row>
    <row r="101" spans="1:65" s="2" customFormat="1" ht="14.45" customHeight="1">
      <c r="A101" s="34"/>
      <c r="B101" s="35"/>
      <c r="C101" s="187" t="s">
        <v>173</v>
      </c>
      <c r="D101" s="187" t="s">
        <v>139</v>
      </c>
      <c r="E101" s="188" t="s">
        <v>208</v>
      </c>
      <c r="F101" s="189" t="s">
        <v>209</v>
      </c>
      <c r="G101" s="190" t="s">
        <v>210</v>
      </c>
      <c r="H101" s="191">
        <v>39.69</v>
      </c>
      <c r="I101" s="192"/>
      <c r="J101" s="193">
        <f>ROUND(I101*H101,2)</f>
        <v>0</v>
      </c>
      <c r="K101" s="189" t="s">
        <v>19</v>
      </c>
      <c r="L101" s="39"/>
      <c r="M101" s="194" t="s">
        <v>19</v>
      </c>
      <c r="N101" s="195" t="s">
        <v>43</v>
      </c>
      <c r="O101" s="64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211</v>
      </c>
      <c r="AT101" s="198" t="s">
        <v>139</v>
      </c>
      <c r="AU101" s="198" t="s">
        <v>152</v>
      </c>
      <c r="AY101" s="17" t="s">
        <v>137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80</v>
      </c>
      <c r="BK101" s="199">
        <f>ROUND(I101*H101,2)</f>
        <v>0</v>
      </c>
      <c r="BL101" s="17" t="s">
        <v>211</v>
      </c>
      <c r="BM101" s="198" t="s">
        <v>364</v>
      </c>
    </row>
    <row r="102" spans="1:65" s="13" customFormat="1" ht="11.25">
      <c r="B102" s="200"/>
      <c r="C102" s="201"/>
      <c r="D102" s="202" t="s">
        <v>150</v>
      </c>
      <c r="E102" s="203" t="s">
        <v>19</v>
      </c>
      <c r="F102" s="204" t="s">
        <v>365</v>
      </c>
      <c r="G102" s="201"/>
      <c r="H102" s="205">
        <v>39.69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150</v>
      </c>
      <c r="AU102" s="211" t="s">
        <v>152</v>
      </c>
      <c r="AV102" s="13" t="s">
        <v>82</v>
      </c>
      <c r="AW102" s="13" t="s">
        <v>31</v>
      </c>
      <c r="AX102" s="13" t="s">
        <v>80</v>
      </c>
      <c r="AY102" s="211" t="s">
        <v>137</v>
      </c>
    </row>
    <row r="103" spans="1:65" s="2" customFormat="1" ht="14.45" customHeight="1">
      <c r="A103" s="34"/>
      <c r="B103" s="35"/>
      <c r="C103" s="187" t="s">
        <v>178</v>
      </c>
      <c r="D103" s="187" t="s">
        <v>139</v>
      </c>
      <c r="E103" s="188" t="s">
        <v>366</v>
      </c>
      <c r="F103" s="189" t="s">
        <v>367</v>
      </c>
      <c r="G103" s="190" t="s">
        <v>202</v>
      </c>
      <c r="H103" s="191">
        <v>70</v>
      </c>
      <c r="I103" s="192"/>
      <c r="J103" s="193">
        <f>ROUND(I103*H103,2)</f>
        <v>0</v>
      </c>
      <c r="K103" s="189" t="s">
        <v>19</v>
      </c>
      <c r="L103" s="39"/>
      <c r="M103" s="194" t="s">
        <v>19</v>
      </c>
      <c r="N103" s="195" t="s">
        <v>43</v>
      </c>
      <c r="O103" s="64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211</v>
      </c>
      <c r="AT103" s="198" t="s">
        <v>139</v>
      </c>
      <c r="AU103" s="198" t="s">
        <v>152</v>
      </c>
      <c r="AY103" s="17" t="s">
        <v>137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80</v>
      </c>
      <c r="BK103" s="199">
        <f>ROUND(I103*H103,2)</f>
        <v>0</v>
      </c>
      <c r="BL103" s="17" t="s">
        <v>211</v>
      </c>
      <c r="BM103" s="198" t="s">
        <v>368</v>
      </c>
    </row>
    <row r="104" spans="1:65" s="2" customFormat="1" ht="14.45" customHeight="1">
      <c r="A104" s="34"/>
      <c r="B104" s="35"/>
      <c r="C104" s="187" t="s">
        <v>184</v>
      </c>
      <c r="D104" s="187" t="s">
        <v>139</v>
      </c>
      <c r="E104" s="188" t="s">
        <v>369</v>
      </c>
      <c r="F104" s="189" t="s">
        <v>370</v>
      </c>
      <c r="G104" s="190" t="s">
        <v>202</v>
      </c>
      <c r="H104" s="191">
        <v>31</v>
      </c>
      <c r="I104" s="192"/>
      <c r="J104" s="193">
        <f>ROUND(I104*H104,2)</f>
        <v>0</v>
      </c>
      <c r="K104" s="189" t="s">
        <v>19</v>
      </c>
      <c r="L104" s="39"/>
      <c r="M104" s="194" t="s">
        <v>19</v>
      </c>
      <c r="N104" s="195" t="s">
        <v>43</v>
      </c>
      <c r="O104" s="64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211</v>
      </c>
      <c r="AT104" s="198" t="s">
        <v>139</v>
      </c>
      <c r="AU104" s="198" t="s">
        <v>152</v>
      </c>
      <c r="AY104" s="17" t="s">
        <v>137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80</v>
      </c>
      <c r="BK104" s="199">
        <f>ROUND(I104*H104,2)</f>
        <v>0</v>
      </c>
      <c r="BL104" s="17" t="s">
        <v>211</v>
      </c>
      <c r="BM104" s="198" t="s">
        <v>371</v>
      </c>
    </row>
    <row r="105" spans="1:65" s="2" customFormat="1" ht="14.45" customHeight="1">
      <c r="A105" s="34"/>
      <c r="B105" s="35"/>
      <c r="C105" s="187" t="s">
        <v>189</v>
      </c>
      <c r="D105" s="187" t="s">
        <v>139</v>
      </c>
      <c r="E105" s="188" t="s">
        <v>372</v>
      </c>
      <c r="F105" s="189" t="s">
        <v>373</v>
      </c>
      <c r="G105" s="190" t="s">
        <v>202</v>
      </c>
      <c r="H105" s="191">
        <v>39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43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211</v>
      </c>
      <c r="AT105" s="198" t="s">
        <v>139</v>
      </c>
      <c r="AU105" s="198" t="s">
        <v>152</v>
      </c>
      <c r="AY105" s="17" t="s">
        <v>137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80</v>
      </c>
      <c r="BK105" s="199">
        <f>ROUND(I105*H105,2)</f>
        <v>0</v>
      </c>
      <c r="BL105" s="17" t="s">
        <v>211</v>
      </c>
      <c r="BM105" s="198" t="s">
        <v>374</v>
      </c>
    </row>
    <row r="106" spans="1:65" s="12" customFormat="1" ht="22.9" customHeight="1">
      <c r="B106" s="171"/>
      <c r="C106" s="172"/>
      <c r="D106" s="173" t="s">
        <v>71</v>
      </c>
      <c r="E106" s="185" t="s">
        <v>337</v>
      </c>
      <c r="F106" s="185" t="s">
        <v>338</v>
      </c>
      <c r="G106" s="172"/>
      <c r="H106" s="172"/>
      <c r="I106" s="175"/>
      <c r="J106" s="186">
        <f>BK106</f>
        <v>0</v>
      </c>
      <c r="K106" s="172"/>
      <c r="L106" s="177"/>
      <c r="M106" s="178"/>
      <c r="N106" s="179"/>
      <c r="O106" s="179"/>
      <c r="P106" s="180">
        <f>P107</f>
        <v>0</v>
      </c>
      <c r="Q106" s="179"/>
      <c r="R106" s="180">
        <f>R107</f>
        <v>0</v>
      </c>
      <c r="S106" s="179"/>
      <c r="T106" s="181">
        <f>T107</f>
        <v>0</v>
      </c>
      <c r="AR106" s="182" t="s">
        <v>80</v>
      </c>
      <c r="AT106" s="183" t="s">
        <v>71</v>
      </c>
      <c r="AU106" s="183" t="s">
        <v>80</v>
      </c>
      <c r="AY106" s="182" t="s">
        <v>137</v>
      </c>
      <c r="BK106" s="184">
        <f>BK107</f>
        <v>0</v>
      </c>
    </row>
    <row r="107" spans="1:65" s="2" customFormat="1" ht="14.45" customHeight="1">
      <c r="A107" s="34"/>
      <c r="B107" s="35"/>
      <c r="C107" s="187" t="s">
        <v>195</v>
      </c>
      <c r="D107" s="187" t="s">
        <v>139</v>
      </c>
      <c r="E107" s="188" t="s">
        <v>340</v>
      </c>
      <c r="F107" s="189" t="s">
        <v>341</v>
      </c>
      <c r="G107" s="190" t="s">
        <v>210</v>
      </c>
      <c r="H107" s="191">
        <v>7.0000000000000007E-2</v>
      </c>
      <c r="I107" s="192"/>
      <c r="J107" s="193">
        <f>ROUND(I107*H107,2)</f>
        <v>0</v>
      </c>
      <c r="K107" s="189" t="s">
        <v>143</v>
      </c>
      <c r="L107" s="39"/>
      <c r="M107" s="239" t="s">
        <v>19</v>
      </c>
      <c r="N107" s="240" t="s">
        <v>43</v>
      </c>
      <c r="O107" s="241"/>
      <c r="P107" s="242">
        <f>O107*H107</f>
        <v>0</v>
      </c>
      <c r="Q107" s="242">
        <v>0</v>
      </c>
      <c r="R107" s="242">
        <f>Q107*H107</f>
        <v>0</v>
      </c>
      <c r="S107" s="242">
        <v>0</v>
      </c>
      <c r="T107" s="24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144</v>
      </c>
      <c r="AT107" s="198" t="s">
        <v>139</v>
      </c>
      <c r="AU107" s="198" t="s">
        <v>82</v>
      </c>
      <c r="AY107" s="17" t="s">
        <v>137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7" t="s">
        <v>80</v>
      </c>
      <c r="BK107" s="199">
        <f>ROUND(I107*H107,2)</f>
        <v>0</v>
      </c>
      <c r="BL107" s="17" t="s">
        <v>144</v>
      </c>
      <c r="BM107" s="198" t="s">
        <v>375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136"/>
      <c r="J108" s="48"/>
      <c r="K108" s="48"/>
      <c r="L108" s="39"/>
      <c r="M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nGG5BtI8XS3RIoFRSlIA0II5vyIbKMck96okiPN10SEzxSsd4yVC6h9AsfyPJIn3k9Zo1ODea+QiatPQbQ4wyw==" saltValue="B0heX50QJbgL0B37+gv4TgttnwTTLBAl7i++MuikPGADMj4lX0Du8H8qgNGONUMwfurF0KXbIdvZicR4BuCHRQ==" spinCount="100000" sheet="1" objects="1" scenarios="1" formatColumns="0" formatRows="0" autoFilter="0"/>
  <autoFilter ref="C83:K10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376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ROUND((SUM(BE84:BE107)),  2)</f>
        <v>0</v>
      </c>
      <c r="G33" s="34"/>
      <c r="H33" s="34"/>
      <c r="I33" s="125">
        <v>0.21</v>
      </c>
      <c r="J33" s="124">
        <f>ROUND(((SUM(BE84:BE107))*I33),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ROUND((SUM(BF84:BF107)),  2)</f>
        <v>0</v>
      </c>
      <c r="G34" s="34"/>
      <c r="H34" s="34"/>
      <c r="I34" s="125">
        <v>0.15</v>
      </c>
      <c r="J34" s="124">
        <f>ROUND(((SUM(BF84:BF107))*I34),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ROUND((SUM(BG84:BG107)),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ROUND((SUM(BH84:BH107)),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ROUND((SUM(BI84:BI107)),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SO-02.3 - KN 1233 Výsadby - následná péče v druhém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J98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J99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J106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SO-02.3 - KN 1233 Výsadby - následná péče v druhém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6.9999999999999993E-2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P86+P98+P106</f>
        <v>0</v>
      </c>
      <c r="Q85" s="179"/>
      <c r="R85" s="180">
        <f>R86+R98+R106</f>
        <v>6.9999999999999993E-2</v>
      </c>
      <c r="S85" s="179"/>
      <c r="T85" s="181">
        <f>T86+T98+T106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BK86+BK98+BK106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SUM(P87:P97)</f>
        <v>0</v>
      </c>
      <c r="Q86" s="179"/>
      <c r="R86" s="180">
        <f>SUM(R87:R97)</f>
        <v>6.9999999999999993E-2</v>
      </c>
      <c r="S86" s="179"/>
      <c r="T86" s="181">
        <f>SUM(T87:T97)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SUM(BK87:BK97)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344</v>
      </c>
      <c r="F87" s="189" t="s">
        <v>345</v>
      </c>
      <c r="G87" s="190" t="s">
        <v>228</v>
      </c>
      <c r="H87" s="191">
        <v>1.26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377</v>
      </c>
    </row>
    <row r="88" spans="1:65" s="13" customFormat="1" ht="11.25">
      <c r="B88" s="200"/>
      <c r="C88" s="201"/>
      <c r="D88" s="202" t="s">
        <v>150</v>
      </c>
      <c r="E88" s="203" t="s">
        <v>19</v>
      </c>
      <c r="F88" s="204" t="s">
        <v>347</v>
      </c>
      <c r="G88" s="201"/>
      <c r="H88" s="205">
        <v>1.26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150</v>
      </c>
      <c r="AU88" s="211" t="s">
        <v>82</v>
      </c>
      <c r="AV88" s="13" t="s">
        <v>82</v>
      </c>
      <c r="AW88" s="13" t="s">
        <v>31</v>
      </c>
      <c r="AX88" s="13" t="s">
        <v>80</v>
      </c>
      <c r="AY88" s="211" t="s">
        <v>137</v>
      </c>
    </row>
    <row r="89" spans="1:65" s="2" customFormat="1" ht="14.45" customHeight="1">
      <c r="A89" s="34"/>
      <c r="B89" s="35"/>
      <c r="C89" s="187" t="s">
        <v>82</v>
      </c>
      <c r="D89" s="187" t="s">
        <v>139</v>
      </c>
      <c r="E89" s="188" t="s">
        <v>300</v>
      </c>
      <c r="F89" s="189" t="s">
        <v>301</v>
      </c>
      <c r="G89" s="190" t="s">
        <v>302</v>
      </c>
      <c r="H89" s="191">
        <v>0.21</v>
      </c>
      <c r="I89" s="192"/>
      <c r="J89" s="193">
        <f>ROUND(I89*H89,2)</f>
        <v>0</v>
      </c>
      <c r="K89" s="189" t="s">
        <v>143</v>
      </c>
      <c r="L89" s="39"/>
      <c r="M89" s="194" t="s">
        <v>19</v>
      </c>
      <c r="N89" s="195" t="s">
        <v>43</v>
      </c>
      <c r="O89" s="6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144</v>
      </c>
      <c r="AT89" s="198" t="s">
        <v>139</v>
      </c>
      <c r="AU89" s="198" t="s">
        <v>82</v>
      </c>
      <c r="AY89" s="17" t="s">
        <v>137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80</v>
      </c>
      <c r="BK89" s="199">
        <f>ROUND(I89*H89,2)</f>
        <v>0</v>
      </c>
      <c r="BL89" s="17" t="s">
        <v>144</v>
      </c>
      <c r="BM89" s="198" t="s">
        <v>378</v>
      </c>
    </row>
    <row r="90" spans="1:65" s="2" customFormat="1" ht="19.5">
      <c r="A90" s="34"/>
      <c r="B90" s="35"/>
      <c r="C90" s="36"/>
      <c r="D90" s="202" t="s">
        <v>156</v>
      </c>
      <c r="E90" s="36"/>
      <c r="F90" s="212" t="s">
        <v>349</v>
      </c>
      <c r="G90" s="36"/>
      <c r="H90" s="36"/>
      <c r="I90" s="108"/>
      <c r="J90" s="36"/>
      <c r="K90" s="36"/>
      <c r="L90" s="39"/>
      <c r="M90" s="213"/>
      <c r="N90" s="21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156</v>
      </c>
      <c r="AU90" s="17" t="s">
        <v>82</v>
      </c>
    </row>
    <row r="91" spans="1:65" s="13" customFormat="1" ht="11.25">
      <c r="B91" s="200"/>
      <c r="C91" s="201"/>
      <c r="D91" s="202" t="s">
        <v>150</v>
      </c>
      <c r="E91" s="203" t="s">
        <v>19</v>
      </c>
      <c r="F91" s="204" t="s">
        <v>350</v>
      </c>
      <c r="G91" s="201"/>
      <c r="H91" s="205">
        <v>0.21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150</v>
      </c>
      <c r="AU91" s="211" t="s">
        <v>82</v>
      </c>
      <c r="AV91" s="13" t="s">
        <v>82</v>
      </c>
      <c r="AW91" s="13" t="s">
        <v>31</v>
      </c>
      <c r="AX91" s="13" t="s">
        <v>80</v>
      </c>
      <c r="AY91" s="211" t="s">
        <v>137</v>
      </c>
    </row>
    <row r="92" spans="1:65" s="2" customFormat="1" ht="14.45" customHeight="1">
      <c r="A92" s="34"/>
      <c r="B92" s="35"/>
      <c r="C92" s="187" t="s">
        <v>152</v>
      </c>
      <c r="D92" s="187" t="s">
        <v>139</v>
      </c>
      <c r="E92" s="188" t="s">
        <v>351</v>
      </c>
      <c r="F92" s="189" t="s">
        <v>352</v>
      </c>
      <c r="G92" s="190" t="s">
        <v>142</v>
      </c>
      <c r="H92" s="191">
        <v>70</v>
      </c>
      <c r="I92" s="192"/>
      <c r="J92" s="193">
        <f>ROUND(I92*H92,2)</f>
        <v>0</v>
      </c>
      <c r="K92" s="189" t="s">
        <v>143</v>
      </c>
      <c r="L92" s="39"/>
      <c r="M92" s="194" t="s">
        <v>19</v>
      </c>
      <c r="N92" s="195" t="s">
        <v>43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144</v>
      </c>
      <c r="AT92" s="198" t="s">
        <v>139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379</v>
      </c>
    </row>
    <row r="93" spans="1:65" s="2" customFormat="1" ht="14.45" customHeight="1">
      <c r="A93" s="34"/>
      <c r="B93" s="35"/>
      <c r="C93" s="229" t="s">
        <v>144</v>
      </c>
      <c r="D93" s="229" t="s">
        <v>232</v>
      </c>
      <c r="E93" s="230" t="s">
        <v>309</v>
      </c>
      <c r="F93" s="231" t="s">
        <v>310</v>
      </c>
      <c r="G93" s="232" t="s">
        <v>148</v>
      </c>
      <c r="H93" s="233">
        <v>0.35</v>
      </c>
      <c r="I93" s="234"/>
      <c r="J93" s="235">
        <f>ROUND(I93*H93,2)</f>
        <v>0</v>
      </c>
      <c r="K93" s="231" t="s">
        <v>143</v>
      </c>
      <c r="L93" s="236"/>
      <c r="M93" s="237" t="s">
        <v>19</v>
      </c>
      <c r="N93" s="238" t="s">
        <v>43</v>
      </c>
      <c r="O93" s="64"/>
      <c r="P93" s="196">
        <f>O93*H93</f>
        <v>0</v>
      </c>
      <c r="Q93" s="196">
        <v>0.2</v>
      </c>
      <c r="R93" s="196">
        <f>Q93*H93</f>
        <v>6.9999999999999993E-2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178</v>
      </c>
      <c r="AT93" s="198" t="s">
        <v>232</v>
      </c>
      <c r="AU93" s="198" t="s">
        <v>82</v>
      </c>
      <c r="AY93" s="17" t="s">
        <v>137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80</v>
      </c>
      <c r="BK93" s="199">
        <f>ROUND(I93*H93,2)</f>
        <v>0</v>
      </c>
      <c r="BL93" s="17" t="s">
        <v>144</v>
      </c>
      <c r="BM93" s="198" t="s">
        <v>380</v>
      </c>
    </row>
    <row r="94" spans="1:65" s="13" customFormat="1" ht="11.25">
      <c r="B94" s="200"/>
      <c r="C94" s="201"/>
      <c r="D94" s="202" t="s">
        <v>150</v>
      </c>
      <c r="E94" s="201"/>
      <c r="F94" s="204" t="s">
        <v>355</v>
      </c>
      <c r="G94" s="201"/>
      <c r="H94" s="205">
        <v>0.35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150</v>
      </c>
      <c r="AU94" s="211" t="s">
        <v>82</v>
      </c>
      <c r="AV94" s="13" t="s">
        <v>82</v>
      </c>
      <c r="AW94" s="13" t="s">
        <v>4</v>
      </c>
      <c r="AX94" s="13" t="s">
        <v>80</v>
      </c>
      <c r="AY94" s="211" t="s">
        <v>137</v>
      </c>
    </row>
    <row r="95" spans="1:65" s="2" customFormat="1" ht="24.2" customHeight="1">
      <c r="A95" s="34"/>
      <c r="B95" s="35"/>
      <c r="C95" s="187" t="s">
        <v>162</v>
      </c>
      <c r="D95" s="187" t="s">
        <v>139</v>
      </c>
      <c r="E95" s="188" t="s">
        <v>356</v>
      </c>
      <c r="F95" s="189" t="s">
        <v>357</v>
      </c>
      <c r="G95" s="190" t="s">
        <v>228</v>
      </c>
      <c r="H95" s="191">
        <v>1.26</v>
      </c>
      <c r="I95" s="192"/>
      <c r="J95" s="193">
        <f>ROUND(I95*H95,2)</f>
        <v>0</v>
      </c>
      <c r="K95" s="189" t="s">
        <v>143</v>
      </c>
      <c r="L95" s="39"/>
      <c r="M95" s="194" t="s">
        <v>19</v>
      </c>
      <c r="N95" s="195" t="s">
        <v>43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144</v>
      </c>
      <c r="AT95" s="198" t="s">
        <v>139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381</v>
      </c>
    </row>
    <row r="96" spans="1:65" s="2" customFormat="1" ht="14.45" customHeight="1">
      <c r="A96" s="34"/>
      <c r="B96" s="35"/>
      <c r="C96" s="187" t="s">
        <v>166</v>
      </c>
      <c r="D96" s="187" t="s">
        <v>139</v>
      </c>
      <c r="E96" s="188" t="s">
        <v>359</v>
      </c>
      <c r="F96" s="189" t="s">
        <v>360</v>
      </c>
      <c r="G96" s="190" t="s">
        <v>142</v>
      </c>
      <c r="H96" s="191">
        <v>659.4</v>
      </c>
      <c r="I96" s="192"/>
      <c r="J96" s="193">
        <f>ROUND(I96*H96,2)</f>
        <v>0</v>
      </c>
      <c r="K96" s="189" t="s">
        <v>143</v>
      </c>
      <c r="L96" s="39"/>
      <c r="M96" s="194" t="s">
        <v>19</v>
      </c>
      <c r="N96" s="195" t="s">
        <v>43</v>
      </c>
      <c r="O96" s="64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144</v>
      </c>
      <c r="AT96" s="198" t="s">
        <v>139</v>
      </c>
      <c r="AU96" s="198" t="s">
        <v>82</v>
      </c>
      <c r="AY96" s="17" t="s">
        <v>137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80</v>
      </c>
      <c r="BK96" s="199">
        <f>ROUND(I96*H96,2)</f>
        <v>0</v>
      </c>
      <c r="BL96" s="17" t="s">
        <v>144</v>
      </c>
      <c r="BM96" s="198" t="s">
        <v>382</v>
      </c>
    </row>
    <row r="97" spans="1:65" s="13" customFormat="1" ht="11.25">
      <c r="B97" s="200"/>
      <c r="C97" s="201"/>
      <c r="D97" s="202" t="s">
        <v>150</v>
      </c>
      <c r="E97" s="203" t="s">
        <v>19</v>
      </c>
      <c r="F97" s="204" t="s">
        <v>363</v>
      </c>
      <c r="G97" s="201"/>
      <c r="H97" s="205">
        <v>659.4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150</v>
      </c>
      <c r="AU97" s="211" t="s">
        <v>82</v>
      </c>
      <c r="AV97" s="13" t="s">
        <v>82</v>
      </c>
      <c r="AW97" s="13" t="s">
        <v>31</v>
      </c>
      <c r="AX97" s="13" t="s">
        <v>80</v>
      </c>
      <c r="AY97" s="211" t="s">
        <v>137</v>
      </c>
    </row>
    <row r="98" spans="1:65" s="12" customFormat="1" ht="22.9" customHeight="1">
      <c r="B98" s="171"/>
      <c r="C98" s="172"/>
      <c r="D98" s="173" t="s">
        <v>71</v>
      </c>
      <c r="E98" s="185" t="s">
        <v>184</v>
      </c>
      <c r="F98" s="185" t="s">
        <v>204</v>
      </c>
      <c r="G98" s="172"/>
      <c r="H98" s="172"/>
      <c r="I98" s="175"/>
      <c r="J98" s="186">
        <f>BK98</f>
        <v>0</v>
      </c>
      <c r="K98" s="172"/>
      <c r="L98" s="177"/>
      <c r="M98" s="178"/>
      <c r="N98" s="179"/>
      <c r="O98" s="179"/>
      <c r="P98" s="180">
        <f>P99</f>
        <v>0</v>
      </c>
      <c r="Q98" s="179"/>
      <c r="R98" s="180">
        <f>R99</f>
        <v>0</v>
      </c>
      <c r="S98" s="179"/>
      <c r="T98" s="181">
        <f>T99</f>
        <v>0</v>
      </c>
      <c r="AR98" s="182" t="s">
        <v>80</v>
      </c>
      <c r="AT98" s="183" t="s">
        <v>71</v>
      </c>
      <c r="AU98" s="183" t="s">
        <v>80</v>
      </c>
      <c r="AY98" s="182" t="s">
        <v>137</v>
      </c>
      <c r="BK98" s="184">
        <f>BK99</f>
        <v>0</v>
      </c>
    </row>
    <row r="99" spans="1:65" s="12" customFormat="1" ht="20.85" customHeight="1">
      <c r="B99" s="171"/>
      <c r="C99" s="172"/>
      <c r="D99" s="173" t="s">
        <v>71</v>
      </c>
      <c r="E99" s="185" t="s">
        <v>205</v>
      </c>
      <c r="F99" s="185" t="s">
        <v>206</v>
      </c>
      <c r="G99" s="172"/>
      <c r="H99" s="172"/>
      <c r="I99" s="175"/>
      <c r="J99" s="186">
        <f>BK99</f>
        <v>0</v>
      </c>
      <c r="K99" s="172"/>
      <c r="L99" s="177"/>
      <c r="M99" s="178"/>
      <c r="N99" s="179"/>
      <c r="O99" s="179"/>
      <c r="P99" s="180">
        <f>SUM(P100:P105)</f>
        <v>0</v>
      </c>
      <c r="Q99" s="179"/>
      <c r="R99" s="180">
        <f>SUM(R100:R105)</f>
        <v>0</v>
      </c>
      <c r="S99" s="179"/>
      <c r="T99" s="181">
        <f>SUM(T100:T105)</f>
        <v>0</v>
      </c>
      <c r="AR99" s="182" t="s">
        <v>80</v>
      </c>
      <c r="AT99" s="183" t="s">
        <v>71</v>
      </c>
      <c r="AU99" s="183" t="s">
        <v>82</v>
      </c>
      <c r="AY99" s="182" t="s">
        <v>137</v>
      </c>
      <c r="BK99" s="184">
        <f>SUM(BK100:BK105)</f>
        <v>0</v>
      </c>
    </row>
    <row r="100" spans="1:65" s="2" customFormat="1" ht="14.45" customHeight="1">
      <c r="A100" s="34"/>
      <c r="B100" s="35"/>
      <c r="C100" s="187" t="s">
        <v>173</v>
      </c>
      <c r="D100" s="187" t="s">
        <v>139</v>
      </c>
      <c r="E100" s="188" t="s">
        <v>208</v>
      </c>
      <c r="F100" s="189" t="s">
        <v>209</v>
      </c>
      <c r="G100" s="190" t="s">
        <v>210</v>
      </c>
      <c r="H100" s="191">
        <v>13.23</v>
      </c>
      <c r="I100" s="192"/>
      <c r="J100" s="193">
        <f>ROUND(I100*H100,2)</f>
        <v>0</v>
      </c>
      <c r="K100" s="189" t="s">
        <v>19</v>
      </c>
      <c r="L100" s="39"/>
      <c r="M100" s="194" t="s">
        <v>19</v>
      </c>
      <c r="N100" s="195" t="s">
        <v>43</v>
      </c>
      <c r="O100" s="64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211</v>
      </c>
      <c r="AT100" s="198" t="s">
        <v>139</v>
      </c>
      <c r="AU100" s="198" t="s">
        <v>152</v>
      </c>
      <c r="AY100" s="17" t="s">
        <v>137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7" t="s">
        <v>80</v>
      </c>
      <c r="BK100" s="199">
        <f>ROUND(I100*H100,2)</f>
        <v>0</v>
      </c>
      <c r="BL100" s="17" t="s">
        <v>211</v>
      </c>
      <c r="BM100" s="198" t="s">
        <v>383</v>
      </c>
    </row>
    <row r="101" spans="1:65" s="2" customFormat="1" ht="19.5">
      <c r="A101" s="34"/>
      <c r="B101" s="35"/>
      <c r="C101" s="36"/>
      <c r="D101" s="202" t="s">
        <v>156</v>
      </c>
      <c r="E101" s="36"/>
      <c r="F101" s="212" t="s">
        <v>335</v>
      </c>
      <c r="G101" s="36"/>
      <c r="H101" s="36"/>
      <c r="I101" s="108"/>
      <c r="J101" s="36"/>
      <c r="K101" s="36"/>
      <c r="L101" s="39"/>
      <c r="M101" s="213"/>
      <c r="N101" s="21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156</v>
      </c>
      <c r="AU101" s="17" t="s">
        <v>152</v>
      </c>
    </row>
    <row r="102" spans="1:65" s="13" customFormat="1" ht="11.25">
      <c r="B102" s="200"/>
      <c r="C102" s="201"/>
      <c r="D102" s="202" t="s">
        <v>150</v>
      </c>
      <c r="E102" s="203" t="s">
        <v>19</v>
      </c>
      <c r="F102" s="204" t="s">
        <v>384</v>
      </c>
      <c r="G102" s="201"/>
      <c r="H102" s="205">
        <v>13.23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150</v>
      </c>
      <c r="AU102" s="211" t="s">
        <v>152</v>
      </c>
      <c r="AV102" s="13" t="s">
        <v>82</v>
      </c>
      <c r="AW102" s="13" t="s">
        <v>31</v>
      </c>
      <c r="AX102" s="13" t="s">
        <v>80</v>
      </c>
      <c r="AY102" s="211" t="s">
        <v>137</v>
      </c>
    </row>
    <row r="103" spans="1:65" s="2" customFormat="1" ht="14.45" customHeight="1">
      <c r="A103" s="34"/>
      <c r="B103" s="35"/>
      <c r="C103" s="187" t="s">
        <v>178</v>
      </c>
      <c r="D103" s="187" t="s">
        <v>139</v>
      </c>
      <c r="E103" s="188" t="s">
        <v>366</v>
      </c>
      <c r="F103" s="189" t="s">
        <v>385</v>
      </c>
      <c r="G103" s="190" t="s">
        <v>202</v>
      </c>
      <c r="H103" s="191">
        <v>70</v>
      </c>
      <c r="I103" s="192"/>
      <c r="J103" s="193">
        <f>ROUND(I103*H103,2)</f>
        <v>0</v>
      </c>
      <c r="K103" s="189" t="s">
        <v>19</v>
      </c>
      <c r="L103" s="39"/>
      <c r="M103" s="194" t="s">
        <v>19</v>
      </c>
      <c r="N103" s="195" t="s">
        <v>43</v>
      </c>
      <c r="O103" s="64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211</v>
      </c>
      <c r="AT103" s="198" t="s">
        <v>139</v>
      </c>
      <c r="AU103" s="198" t="s">
        <v>152</v>
      </c>
      <c r="AY103" s="17" t="s">
        <v>137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80</v>
      </c>
      <c r="BK103" s="199">
        <f>ROUND(I103*H103,2)</f>
        <v>0</v>
      </c>
      <c r="BL103" s="17" t="s">
        <v>211</v>
      </c>
      <c r="BM103" s="198" t="s">
        <v>386</v>
      </c>
    </row>
    <row r="104" spans="1:65" s="2" customFormat="1" ht="14.45" customHeight="1">
      <c r="A104" s="34"/>
      <c r="B104" s="35"/>
      <c r="C104" s="187" t="s">
        <v>184</v>
      </c>
      <c r="D104" s="187" t="s">
        <v>139</v>
      </c>
      <c r="E104" s="188" t="s">
        <v>369</v>
      </c>
      <c r="F104" s="189" t="s">
        <v>387</v>
      </c>
      <c r="G104" s="190" t="s">
        <v>202</v>
      </c>
      <c r="H104" s="191">
        <v>80</v>
      </c>
      <c r="I104" s="192"/>
      <c r="J104" s="193">
        <f>ROUND(I104*H104,2)</f>
        <v>0</v>
      </c>
      <c r="K104" s="189" t="s">
        <v>19</v>
      </c>
      <c r="L104" s="39"/>
      <c r="M104" s="194" t="s">
        <v>19</v>
      </c>
      <c r="N104" s="195" t="s">
        <v>43</v>
      </c>
      <c r="O104" s="64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211</v>
      </c>
      <c r="AT104" s="198" t="s">
        <v>139</v>
      </c>
      <c r="AU104" s="198" t="s">
        <v>152</v>
      </c>
      <c r="AY104" s="17" t="s">
        <v>137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80</v>
      </c>
      <c r="BK104" s="199">
        <f>ROUND(I104*H104,2)</f>
        <v>0</v>
      </c>
      <c r="BL104" s="17" t="s">
        <v>211</v>
      </c>
      <c r="BM104" s="198" t="s">
        <v>388</v>
      </c>
    </row>
    <row r="105" spans="1:65" s="2" customFormat="1" ht="14.45" customHeight="1">
      <c r="A105" s="34"/>
      <c r="B105" s="35"/>
      <c r="C105" s="187" t="s">
        <v>189</v>
      </c>
      <c r="D105" s="187" t="s">
        <v>139</v>
      </c>
      <c r="E105" s="188" t="s">
        <v>372</v>
      </c>
      <c r="F105" s="189" t="s">
        <v>387</v>
      </c>
      <c r="G105" s="190" t="s">
        <v>202</v>
      </c>
      <c r="H105" s="191">
        <v>42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43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211</v>
      </c>
      <c r="AT105" s="198" t="s">
        <v>139</v>
      </c>
      <c r="AU105" s="198" t="s">
        <v>152</v>
      </c>
      <c r="AY105" s="17" t="s">
        <v>137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80</v>
      </c>
      <c r="BK105" s="199">
        <f>ROUND(I105*H105,2)</f>
        <v>0</v>
      </c>
      <c r="BL105" s="17" t="s">
        <v>211</v>
      </c>
      <c r="BM105" s="198" t="s">
        <v>389</v>
      </c>
    </row>
    <row r="106" spans="1:65" s="12" customFormat="1" ht="22.9" customHeight="1">
      <c r="B106" s="171"/>
      <c r="C106" s="172"/>
      <c r="D106" s="173" t="s">
        <v>71</v>
      </c>
      <c r="E106" s="185" t="s">
        <v>337</v>
      </c>
      <c r="F106" s="185" t="s">
        <v>338</v>
      </c>
      <c r="G106" s="172"/>
      <c r="H106" s="172"/>
      <c r="I106" s="175"/>
      <c r="J106" s="186">
        <f>BK106</f>
        <v>0</v>
      </c>
      <c r="K106" s="172"/>
      <c r="L106" s="177"/>
      <c r="M106" s="178"/>
      <c r="N106" s="179"/>
      <c r="O106" s="179"/>
      <c r="P106" s="180">
        <f>P107</f>
        <v>0</v>
      </c>
      <c r="Q106" s="179"/>
      <c r="R106" s="180">
        <f>R107</f>
        <v>0</v>
      </c>
      <c r="S106" s="179"/>
      <c r="T106" s="181">
        <f>T107</f>
        <v>0</v>
      </c>
      <c r="AR106" s="182" t="s">
        <v>80</v>
      </c>
      <c r="AT106" s="183" t="s">
        <v>71</v>
      </c>
      <c r="AU106" s="183" t="s">
        <v>80</v>
      </c>
      <c r="AY106" s="182" t="s">
        <v>137</v>
      </c>
      <c r="BK106" s="184">
        <f>BK107</f>
        <v>0</v>
      </c>
    </row>
    <row r="107" spans="1:65" s="2" customFormat="1" ht="14.45" customHeight="1">
      <c r="A107" s="34"/>
      <c r="B107" s="35"/>
      <c r="C107" s="187" t="s">
        <v>195</v>
      </c>
      <c r="D107" s="187" t="s">
        <v>139</v>
      </c>
      <c r="E107" s="188" t="s">
        <v>340</v>
      </c>
      <c r="F107" s="189" t="s">
        <v>341</v>
      </c>
      <c r="G107" s="190" t="s">
        <v>210</v>
      </c>
      <c r="H107" s="191">
        <v>7.0000000000000007E-2</v>
      </c>
      <c r="I107" s="192"/>
      <c r="J107" s="193">
        <f>ROUND(I107*H107,2)</f>
        <v>0</v>
      </c>
      <c r="K107" s="189" t="s">
        <v>143</v>
      </c>
      <c r="L107" s="39"/>
      <c r="M107" s="239" t="s">
        <v>19</v>
      </c>
      <c r="N107" s="240" t="s">
        <v>43</v>
      </c>
      <c r="O107" s="241"/>
      <c r="P107" s="242">
        <f>O107*H107</f>
        <v>0</v>
      </c>
      <c r="Q107" s="242">
        <v>0</v>
      </c>
      <c r="R107" s="242">
        <f>Q107*H107</f>
        <v>0</v>
      </c>
      <c r="S107" s="242">
        <v>0</v>
      </c>
      <c r="T107" s="24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144</v>
      </c>
      <c r="AT107" s="198" t="s">
        <v>139</v>
      </c>
      <c r="AU107" s="198" t="s">
        <v>82</v>
      </c>
      <c r="AY107" s="17" t="s">
        <v>137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7" t="s">
        <v>80</v>
      </c>
      <c r="BK107" s="199">
        <f>ROUND(I107*H107,2)</f>
        <v>0</v>
      </c>
      <c r="BL107" s="17" t="s">
        <v>144</v>
      </c>
      <c r="BM107" s="198" t="s">
        <v>390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136"/>
      <c r="J108" s="48"/>
      <c r="K108" s="48"/>
      <c r="L108" s="39"/>
      <c r="M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ubNM7yEYA6U463d1joQjPbV6czhuwyzYHfzxGXVPA3bLKoBVGuYVQzR4e42j+9jWkyUFTch/UJbLcpXLzgB0FA==" saltValue="BxcDNDhiIL4e4yDfCx6IDEFUT/kQe/b48HDcumQbSzuLd9dY98QLl7xw9SDz9n5tOFi2uJldXIqjhWJl9KXttg==" spinCount="100000" sheet="1" objects="1" scenarios="1" formatColumns="0" formatRows="0" autoFilter="0"/>
  <autoFilter ref="C83:K10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94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391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ROUND((SUM(BE84:BE107)),  2)</f>
        <v>0</v>
      </c>
      <c r="G33" s="34"/>
      <c r="H33" s="34"/>
      <c r="I33" s="125">
        <v>0.21</v>
      </c>
      <c r="J33" s="124">
        <f>ROUND(((SUM(BE84:BE107))*I33),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ROUND((SUM(BF84:BF107)),  2)</f>
        <v>0</v>
      </c>
      <c r="G34" s="34"/>
      <c r="H34" s="34"/>
      <c r="I34" s="125">
        <v>0.15</v>
      </c>
      <c r="J34" s="124">
        <f>ROUND(((SUM(BF84:BF107))*I34),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ROUND((SUM(BG84:BG107)),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ROUND((SUM(BH84:BH107)),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ROUND((SUM(BI84:BI107)),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SO-02.4 - KN 1233 Výsadby - následná péče v třetím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J98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J99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J106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SO-02.4 - KN 1233 Výsadby - následná péče v třetím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6.9999999999999993E-2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P86+P98+P106</f>
        <v>0</v>
      </c>
      <c r="Q85" s="179"/>
      <c r="R85" s="180">
        <f>R86+R98+R106</f>
        <v>6.9999999999999993E-2</v>
      </c>
      <c r="S85" s="179"/>
      <c r="T85" s="181">
        <f>T86+T98+T106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BK86+BK98+BK106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SUM(P87:P97)</f>
        <v>0</v>
      </c>
      <c r="Q86" s="179"/>
      <c r="R86" s="180">
        <f>SUM(R87:R97)</f>
        <v>6.9999999999999993E-2</v>
      </c>
      <c r="S86" s="179"/>
      <c r="T86" s="181">
        <f>SUM(T87:T97)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SUM(BK87:BK97)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344</v>
      </c>
      <c r="F87" s="189" t="s">
        <v>345</v>
      </c>
      <c r="G87" s="190" t="s">
        <v>228</v>
      </c>
      <c r="H87" s="191">
        <v>1.26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392</v>
      </c>
    </row>
    <row r="88" spans="1:65" s="13" customFormat="1" ht="11.25">
      <c r="B88" s="200"/>
      <c r="C88" s="201"/>
      <c r="D88" s="202" t="s">
        <v>150</v>
      </c>
      <c r="E88" s="203" t="s">
        <v>19</v>
      </c>
      <c r="F88" s="204" t="s">
        <v>347</v>
      </c>
      <c r="G88" s="201"/>
      <c r="H88" s="205">
        <v>1.26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150</v>
      </c>
      <c r="AU88" s="211" t="s">
        <v>82</v>
      </c>
      <c r="AV88" s="13" t="s">
        <v>82</v>
      </c>
      <c r="AW88" s="13" t="s">
        <v>31</v>
      </c>
      <c r="AX88" s="13" t="s">
        <v>80</v>
      </c>
      <c r="AY88" s="211" t="s">
        <v>137</v>
      </c>
    </row>
    <row r="89" spans="1:65" s="2" customFormat="1" ht="14.45" customHeight="1">
      <c r="A89" s="34"/>
      <c r="B89" s="35"/>
      <c r="C89" s="187" t="s">
        <v>82</v>
      </c>
      <c r="D89" s="187" t="s">
        <v>139</v>
      </c>
      <c r="E89" s="188" t="s">
        <v>300</v>
      </c>
      <c r="F89" s="189" t="s">
        <v>301</v>
      </c>
      <c r="G89" s="190" t="s">
        <v>302</v>
      </c>
      <c r="H89" s="191">
        <v>0.21</v>
      </c>
      <c r="I89" s="192"/>
      <c r="J89" s="193">
        <f>ROUND(I89*H89,2)</f>
        <v>0</v>
      </c>
      <c r="K89" s="189" t="s">
        <v>143</v>
      </c>
      <c r="L89" s="39"/>
      <c r="M89" s="194" t="s">
        <v>19</v>
      </c>
      <c r="N89" s="195" t="s">
        <v>43</v>
      </c>
      <c r="O89" s="6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144</v>
      </c>
      <c r="AT89" s="198" t="s">
        <v>139</v>
      </c>
      <c r="AU89" s="198" t="s">
        <v>82</v>
      </c>
      <c r="AY89" s="17" t="s">
        <v>137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80</v>
      </c>
      <c r="BK89" s="199">
        <f>ROUND(I89*H89,2)</f>
        <v>0</v>
      </c>
      <c r="BL89" s="17" t="s">
        <v>144</v>
      </c>
      <c r="BM89" s="198" t="s">
        <v>393</v>
      </c>
    </row>
    <row r="90" spans="1:65" s="2" customFormat="1" ht="19.5">
      <c r="A90" s="34"/>
      <c r="B90" s="35"/>
      <c r="C90" s="36"/>
      <c r="D90" s="202" t="s">
        <v>156</v>
      </c>
      <c r="E90" s="36"/>
      <c r="F90" s="212" t="s">
        <v>349</v>
      </c>
      <c r="G90" s="36"/>
      <c r="H90" s="36"/>
      <c r="I90" s="108"/>
      <c r="J90" s="36"/>
      <c r="K90" s="36"/>
      <c r="L90" s="39"/>
      <c r="M90" s="213"/>
      <c r="N90" s="21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156</v>
      </c>
      <c r="AU90" s="17" t="s">
        <v>82</v>
      </c>
    </row>
    <row r="91" spans="1:65" s="13" customFormat="1" ht="11.25">
      <c r="B91" s="200"/>
      <c r="C91" s="201"/>
      <c r="D91" s="202" t="s">
        <v>150</v>
      </c>
      <c r="E91" s="203" t="s">
        <v>19</v>
      </c>
      <c r="F91" s="204" t="s">
        <v>350</v>
      </c>
      <c r="G91" s="201"/>
      <c r="H91" s="205">
        <v>0.21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150</v>
      </c>
      <c r="AU91" s="211" t="s">
        <v>82</v>
      </c>
      <c r="AV91" s="13" t="s">
        <v>82</v>
      </c>
      <c r="AW91" s="13" t="s">
        <v>31</v>
      </c>
      <c r="AX91" s="13" t="s">
        <v>80</v>
      </c>
      <c r="AY91" s="211" t="s">
        <v>137</v>
      </c>
    </row>
    <row r="92" spans="1:65" s="2" customFormat="1" ht="14.45" customHeight="1">
      <c r="A92" s="34"/>
      <c r="B92" s="35"/>
      <c r="C92" s="187" t="s">
        <v>152</v>
      </c>
      <c r="D92" s="187" t="s">
        <v>139</v>
      </c>
      <c r="E92" s="188" t="s">
        <v>351</v>
      </c>
      <c r="F92" s="189" t="s">
        <v>352</v>
      </c>
      <c r="G92" s="190" t="s">
        <v>142</v>
      </c>
      <c r="H92" s="191">
        <v>70</v>
      </c>
      <c r="I92" s="192"/>
      <c r="J92" s="193">
        <f>ROUND(I92*H92,2)</f>
        <v>0</v>
      </c>
      <c r="K92" s="189" t="s">
        <v>143</v>
      </c>
      <c r="L92" s="39"/>
      <c r="M92" s="194" t="s">
        <v>19</v>
      </c>
      <c r="N92" s="195" t="s">
        <v>43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144</v>
      </c>
      <c r="AT92" s="198" t="s">
        <v>139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394</v>
      </c>
    </row>
    <row r="93" spans="1:65" s="2" customFormat="1" ht="14.45" customHeight="1">
      <c r="A93" s="34"/>
      <c r="B93" s="35"/>
      <c r="C93" s="229" t="s">
        <v>144</v>
      </c>
      <c r="D93" s="229" t="s">
        <v>232</v>
      </c>
      <c r="E93" s="230" t="s">
        <v>309</v>
      </c>
      <c r="F93" s="231" t="s">
        <v>310</v>
      </c>
      <c r="G93" s="232" t="s">
        <v>148</v>
      </c>
      <c r="H93" s="233">
        <v>0.35</v>
      </c>
      <c r="I93" s="234"/>
      <c r="J93" s="235">
        <f>ROUND(I93*H93,2)</f>
        <v>0</v>
      </c>
      <c r="K93" s="231" t="s">
        <v>143</v>
      </c>
      <c r="L93" s="236"/>
      <c r="M93" s="237" t="s">
        <v>19</v>
      </c>
      <c r="N93" s="238" t="s">
        <v>43</v>
      </c>
      <c r="O93" s="64"/>
      <c r="P93" s="196">
        <f>O93*H93</f>
        <v>0</v>
      </c>
      <c r="Q93" s="196">
        <v>0.2</v>
      </c>
      <c r="R93" s="196">
        <f>Q93*H93</f>
        <v>6.9999999999999993E-2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178</v>
      </c>
      <c r="AT93" s="198" t="s">
        <v>232</v>
      </c>
      <c r="AU93" s="198" t="s">
        <v>82</v>
      </c>
      <c r="AY93" s="17" t="s">
        <v>137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80</v>
      </c>
      <c r="BK93" s="199">
        <f>ROUND(I93*H93,2)</f>
        <v>0</v>
      </c>
      <c r="BL93" s="17" t="s">
        <v>144</v>
      </c>
      <c r="BM93" s="198" t="s">
        <v>395</v>
      </c>
    </row>
    <row r="94" spans="1:65" s="13" customFormat="1" ht="11.25">
      <c r="B94" s="200"/>
      <c r="C94" s="201"/>
      <c r="D94" s="202" t="s">
        <v>150</v>
      </c>
      <c r="E94" s="201"/>
      <c r="F94" s="204" t="s">
        <v>355</v>
      </c>
      <c r="G94" s="201"/>
      <c r="H94" s="205">
        <v>0.35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150</v>
      </c>
      <c r="AU94" s="211" t="s">
        <v>82</v>
      </c>
      <c r="AV94" s="13" t="s">
        <v>82</v>
      </c>
      <c r="AW94" s="13" t="s">
        <v>4</v>
      </c>
      <c r="AX94" s="13" t="s">
        <v>80</v>
      </c>
      <c r="AY94" s="211" t="s">
        <v>137</v>
      </c>
    </row>
    <row r="95" spans="1:65" s="2" customFormat="1" ht="24.2" customHeight="1">
      <c r="A95" s="34"/>
      <c r="B95" s="35"/>
      <c r="C95" s="187" t="s">
        <v>162</v>
      </c>
      <c r="D95" s="187" t="s">
        <v>139</v>
      </c>
      <c r="E95" s="188" t="s">
        <v>356</v>
      </c>
      <c r="F95" s="189" t="s">
        <v>357</v>
      </c>
      <c r="G95" s="190" t="s">
        <v>228</v>
      </c>
      <c r="H95" s="191">
        <v>1.26</v>
      </c>
      <c r="I95" s="192"/>
      <c r="J95" s="193">
        <f>ROUND(I95*H95,2)</f>
        <v>0</v>
      </c>
      <c r="K95" s="189" t="s">
        <v>143</v>
      </c>
      <c r="L95" s="39"/>
      <c r="M95" s="194" t="s">
        <v>19</v>
      </c>
      <c r="N95" s="195" t="s">
        <v>43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144</v>
      </c>
      <c r="AT95" s="198" t="s">
        <v>139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396</v>
      </c>
    </row>
    <row r="96" spans="1:65" s="2" customFormat="1" ht="14.45" customHeight="1">
      <c r="A96" s="34"/>
      <c r="B96" s="35"/>
      <c r="C96" s="187" t="s">
        <v>166</v>
      </c>
      <c r="D96" s="187" t="s">
        <v>139</v>
      </c>
      <c r="E96" s="188" t="s">
        <v>359</v>
      </c>
      <c r="F96" s="189" t="s">
        <v>360</v>
      </c>
      <c r="G96" s="190" t="s">
        <v>142</v>
      </c>
      <c r="H96" s="191">
        <v>659.4</v>
      </c>
      <c r="I96" s="192"/>
      <c r="J96" s="193">
        <f>ROUND(I96*H96,2)</f>
        <v>0</v>
      </c>
      <c r="K96" s="189" t="s">
        <v>143</v>
      </c>
      <c r="L96" s="39"/>
      <c r="M96" s="194" t="s">
        <v>19</v>
      </c>
      <c r="N96" s="195" t="s">
        <v>43</v>
      </c>
      <c r="O96" s="64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144</v>
      </c>
      <c r="AT96" s="198" t="s">
        <v>139</v>
      </c>
      <c r="AU96" s="198" t="s">
        <v>82</v>
      </c>
      <c r="AY96" s="17" t="s">
        <v>137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80</v>
      </c>
      <c r="BK96" s="199">
        <f>ROUND(I96*H96,2)</f>
        <v>0</v>
      </c>
      <c r="BL96" s="17" t="s">
        <v>144</v>
      </c>
      <c r="BM96" s="198" t="s">
        <v>397</v>
      </c>
    </row>
    <row r="97" spans="1:65" s="13" customFormat="1" ht="11.25">
      <c r="B97" s="200"/>
      <c r="C97" s="201"/>
      <c r="D97" s="202" t="s">
        <v>150</v>
      </c>
      <c r="E97" s="203" t="s">
        <v>19</v>
      </c>
      <c r="F97" s="204" t="s">
        <v>363</v>
      </c>
      <c r="G97" s="201"/>
      <c r="H97" s="205">
        <v>659.4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150</v>
      </c>
      <c r="AU97" s="211" t="s">
        <v>82</v>
      </c>
      <c r="AV97" s="13" t="s">
        <v>82</v>
      </c>
      <c r="AW97" s="13" t="s">
        <v>31</v>
      </c>
      <c r="AX97" s="13" t="s">
        <v>80</v>
      </c>
      <c r="AY97" s="211" t="s">
        <v>137</v>
      </c>
    </row>
    <row r="98" spans="1:65" s="12" customFormat="1" ht="22.9" customHeight="1">
      <c r="B98" s="171"/>
      <c r="C98" s="172"/>
      <c r="D98" s="173" t="s">
        <v>71</v>
      </c>
      <c r="E98" s="185" t="s">
        <v>184</v>
      </c>
      <c r="F98" s="185" t="s">
        <v>204</v>
      </c>
      <c r="G98" s="172"/>
      <c r="H98" s="172"/>
      <c r="I98" s="175"/>
      <c r="J98" s="186">
        <f>BK98</f>
        <v>0</v>
      </c>
      <c r="K98" s="172"/>
      <c r="L98" s="177"/>
      <c r="M98" s="178"/>
      <c r="N98" s="179"/>
      <c r="O98" s="179"/>
      <c r="P98" s="180">
        <f>P99</f>
        <v>0</v>
      </c>
      <c r="Q98" s="179"/>
      <c r="R98" s="180">
        <f>R99</f>
        <v>0</v>
      </c>
      <c r="S98" s="179"/>
      <c r="T98" s="181">
        <f>T99</f>
        <v>0</v>
      </c>
      <c r="AR98" s="182" t="s">
        <v>80</v>
      </c>
      <c r="AT98" s="183" t="s">
        <v>71</v>
      </c>
      <c r="AU98" s="183" t="s">
        <v>80</v>
      </c>
      <c r="AY98" s="182" t="s">
        <v>137</v>
      </c>
      <c r="BK98" s="184">
        <f>BK99</f>
        <v>0</v>
      </c>
    </row>
    <row r="99" spans="1:65" s="12" customFormat="1" ht="20.85" customHeight="1">
      <c r="B99" s="171"/>
      <c r="C99" s="172"/>
      <c r="D99" s="173" t="s">
        <v>71</v>
      </c>
      <c r="E99" s="185" t="s">
        <v>205</v>
      </c>
      <c r="F99" s="185" t="s">
        <v>206</v>
      </c>
      <c r="G99" s="172"/>
      <c r="H99" s="172"/>
      <c r="I99" s="175"/>
      <c r="J99" s="186">
        <f>BK99</f>
        <v>0</v>
      </c>
      <c r="K99" s="172"/>
      <c r="L99" s="177"/>
      <c r="M99" s="178"/>
      <c r="N99" s="179"/>
      <c r="O99" s="179"/>
      <c r="P99" s="180">
        <f>SUM(P100:P105)</f>
        <v>0</v>
      </c>
      <c r="Q99" s="179"/>
      <c r="R99" s="180">
        <f>SUM(R100:R105)</f>
        <v>0</v>
      </c>
      <c r="S99" s="179"/>
      <c r="T99" s="181">
        <f>SUM(T100:T105)</f>
        <v>0</v>
      </c>
      <c r="AR99" s="182" t="s">
        <v>80</v>
      </c>
      <c r="AT99" s="183" t="s">
        <v>71</v>
      </c>
      <c r="AU99" s="183" t="s">
        <v>82</v>
      </c>
      <c r="AY99" s="182" t="s">
        <v>137</v>
      </c>
      <c r="BK99" s="184">
        <f>SUM(BK100:BK105)</f>
        <v>0</v>
      </c>
    </row>
    <row r="100" spans="1:65" s="2" customFormat="1" ht="14.45" customHeight="1">
      <c r="A100" s="34"/>
      <c r="B100" s="35"/>
      <c r="C100" s="187" t="s">
        <v>173</v>
      </c>
      <c r="D100" s="187" t="s">
        <v>139</v>
      </c>
      <c r="E100" s="188" t="s">
        <v>208</v>
      </c>
      <c r="F100" s="189" t="s">
        <v>209</v>
      </c>
      <c r="G100" s="190" t="s">
        <v>210</v>
      </c>
      <c r="H100" s="191">
        <v>13.23</v>
      </c>
      <c r="I100" s="192"/>
      <c r="J100" s="193">
        <f>ROUND(I100*H100,2)</f>
        <v>0</v>
      </c>
      <c r="K100" s="189" t="s">
        <v>19</v>
      </c>
      <c r="L100" s="39"/>
      <c r="M100" s="194" t="s">
        <v>19</v>
      </c>
      <c r="N100" s="195" t="s">
        <v>43</v>
      </c>
      <c r="O100" s="64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211</v>
      </c>
      <c r="AT100" s="198" t="s">
        <v>139</v>
      </c>
      <c r="AU100" s="198" t="s">
        <v>152</v>
      </c>
      <c r="AY100" s="17" t="s">
        <v>137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7" t="s">
        <v>80</v>
      </c>
      <c r="BK100" s="199">
        <f>ROUND(I100*H100,2)</f>
        <v>0</v>
      </c>
      <c r="BL100" s="17" t="s">
        <v>211</v>
      </c>
      <c r="BM100" s="198" t="s">
        <v>398</v>
      </c>
    </row>
    <row r="101" spans="1:65" s="2" customFormat="1" ht="19.5">
      <c r="A101" s="34"/>
      <c r="B101" s="35"/>
      <c r="C101" s="36"/>
      <c r="D101" s="202" t="s">
        <v>156</v>
      </c>
      <c r="E101" s="36"/>
      <c r="F101" s="212" t="s">
        <v>335</v>
      </c>
      <c r="G101" s="36"/>
      <c r="H101" s="36"/>
      <c r="I101" s="108"/>
      <c r="J101" s="36"/>
      <c r="K101" s="36"/>
      <c r="L101" s="39"/>
      <c r="M101" s="213"/>
      <c r="N101" s="21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156</v>
      </c>
      <c r="AU101" s="17" t="s">
        <v>152</v>
      </c>
    </row>
    <row r="102" spans="1:65" s="13" customFormat="1" ht="11.25">
      <c r="B102" s="200"/>
      <c r="C102" s="201"/>
      <c r="D102" s="202" t="s">
        <v>150</v>
      </c>
      <c r="E102" s="203" t="s">
        <v>19</v>
      </c>
      <c r="F102" s="204" t="s">
        <v>384</v>
      </c>
      <c r="G102" s="201"/>
      <c r="H102" s="205">
        <v>13.23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150</v>
      </c>
      <c r="AU102" s="211" t="s">
        <v>152</v>
      </c>
      <c r="AV102" s="13" t="s">
        <v>82</v>
      </c>
      <c r="AW102" s="13" t="s">
        <v>31</v>
      </c>
      <c r="AX102" s="13" t="s">
        <v>80</v>
      </c>
      <c r="AY102" s="211" t="s">
        <v>137</v>
      </c>
    </row>
    <row r="103" spans="1:65" s="2" customFormat="1" ht="14.45" customHeight="1">
      <c r="A103" s="34"/>
      <c r="B103" s="35"/>
      <c r="C103" s="187" t="s">
        <v>178</v>
      </c>
      <c r="D103" s="187" t="s">
        <v>139</v>
      </c>
      <c r="E103" s="188" t="s">
        <v>366</v>
      </c>
      <c r="F103" s="189" t="s">
        <v>385</v>
      </c>
      <c r="G103" s="190" t="s">
        <v>202</v>
      </c>
      <c r="H103" s="191">
        <v>70</v>
      </c>
      <c r="I103" s="192"/>
      <c r="J103" s="193">
        <f>ROUND(I103*H103,2)</f>
        <v>0</v>
      </c>
      <c r="K103" s="189" t="s">
        <v>19</v>
      </c>
      <c r="L103" s="39"/>
      <c r="M103" s="194" t="s">
        <v>19</v>
      </c>
      <c r="N103" s="195" t="s">
        <v>43</v>
      </c>
      <c r="O103" s="64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211</v>
      </c>
      <c r="AT103" s="198" t="s">
        <v>139</v>
      </c>
      <c r="AU103" s="198" t="s">
        <v>152</v>
      </c>
      <c r="AY103" s="17" t="s">
        <v>137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80</v>
      </c>
      <c r="BK103" s="199">
        <f>ROUND(I103*H103,2)</f>
        <v>0</v>
      </c>
      <c r="BL103" s="17" t="s">
        <v>211</v>
      </c>
      <c r="BM103" s="198" t="s">
        <v>399</v>
      </c>
    </row>
    <row r="104" spans="1:65" s="2" customFormat="1" ht="14.45" customHeight="1">
      <c r="A104" s="34"/>
      <c r="B104" s="35"/>
      <c r="C104" s="187" t="s">
        <v>184</v>
      </c>
      <c r="D104" s="187" t="s">
        <v>139</v>
      </c>
      <c r="E104" s="188" t="s">
        <v>369</v>
      </c>
      <c r="F104" s="189" t="s">
        <v>387</v>
      </c>
      <c r="G104" s="190" t="s">
        <v>202</v>
      </c>
      <c r="H104" s="191">
        <v>80</v>
      </c>
      <c r="I104" s="192"/>
      <c r="J104" s="193">
        <f>ROUND(I104*H104,2)</f>
        <v>0</v>
      </c>
      <c r="K104" s="189" t="s">
        <v>19</v>
      </c>
      <c r="L104" s="39"/>
      <c r="M104" s="194" t="s">
        <v>19</v>
      </c>
      <c r="N104" s="195" t="s">
        <v>43</v>
      </c>
      <c r="O104" s="64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211</v>
      </c>
      <c r="AT104" s="198" t="s">
        <v>139</v>
      </c>
      <c r="AU104" s="198" t="s">
        <v>152</v>
      </c>
      <c r="AY104" s="17" t="s">
        <v>137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7" t="s">
        <v>80</v>
      </c>
      <c r="BK104" s="199">
        <f>ROUND(I104*H104,2)</f>
        <v>0</v>
      </c>
      <c r="BL104" s="17" t="s">
        <v>211</v>
      </c>
      <c r="BM104" s="198" t="s">
        <v>400</v>
      </c>
    </row>
    <row r="105" spans="1:65" s="2" customFormat="1" ht="14.45" customHeight="1">
      <c r="A105" s="34"/>
      <c r="B105" s="35"/>
      <c r="C105" s="187" t="s">
        <v>189</v>
      </c>
      <c r="D105" s="187" t="s">
        <v>139</v>
      </c>
      <c r="E105" s="188" t="s">
        <v>372</v>
      </c>
      <c r="F105" s="189" t="s">
        <v>387</v>
      </c>
      <c r="G105" s="190" t="s">
        <v>202</v>
      </c>
      <c r="H105" s="191">
        <v>42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43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211</v>
      </c>
      <c r="AT105" s="198" t="s">
        <v>139</v>
      </c>
      <c r="AU105" s="198" t="s">
        <v>152</v>
      </c>
      <c r="AY105" s="17" t="s">
        <v>137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80</v>
      </c>
      <c r="BK105" s="199">
        <f>ROUND(I105*H105,2)</f>
        <v>0</v>
      </c>
      <c r="BL105" s="17" t="s">
        <v>211</v>
      </c>
      <c r="BM105" s="198" t="s">
        <v>401</v>
      </c>
    </row>
    <row r="106" spans="1:65" s="12" customFormat="1" ht="22.9" customHeight="1">
      <c r="B106" s="171"/>
      <c r="C106" s="172"/>
      <c r="D106" s="173" t="s">
        <v>71</v>
      </c>
      <c r="E106" s="185" t="s">
        <v>337</v>
      </c>
      <c r="F106" s="185" t="s">
        <v>338</v>
      </c>
      <c r="G106" s="172"/>
      <c r="H106" s="172"/>
      <c r="I106" s="175"/>
      <c r="J106" s="186">
        <f>BK106</f>
        <v>0</v>
      </c>
      <c r="K106" s="172"/>
      <c r="L106" s="177"/>
      <c r="M106" s="178"/>
      <c r="N106" s="179"/>
      <c r="O106" s="179"/>
      <c r="P106" s="180">
        <f>P107</f>
        <v>0</v>
      </c>
      <c r="Q106" s="179"/>
      <c r="R106" s="180">
        <f>R107</f>
        <v>0</v>
      </c>
      <c r="S106" s="179"/>
      <c r="T106" s="181">
        <f>T107</f>
        <v>0</v>
      </c>
      <c r="AR106" s="182" t="s">
        <v>80</v>
      </c>
      <c r="AT106" s="183" t="s">
        <v>71</v>
      </c>
      <c r="AU106" s="183" t="s">
        <v>80</v>
      </c>
      <c r="AY106" s="182" t="s">
        <v>137</v>
      </c>
      <c r="BK106" s="184">
        <f>BK107</f>
        <v>0</v>
      </c>
    </row>
    <row r="107" spans="1:65" s="2" customFormat="1" ht="14.45" customHeight="1">
      <c r="A107" s="34"/>
      <c r="B107" s="35"/>
      <c r="C107" s="187" t="s">
        <v>195</v>
      </c>
      <c r="D107" s="187" t="s">
        <v>139</v>
      </c>
      <c r="E107" s="188" t="s">
        <v>340</v>
      </c>
      <c r="F107" s="189" t="s">
        <v>341</v>
      </c>
      <c r="G107" s="190" t="s">
        <v>210</v>
      </c>
      <c r="H107" s="191">
        <v>7.0000000000000007E-2</v>
      </c>
      <c r="I107" s="192"/>
      <c r="J107" s="193">
        <f>ROUND(I107*H107,2)</f>
        <v>0</v>
      </c>
      <c r="K107" s="189" t="s">
        <v>143</v>
      </c>
      <c r="L107" s="39"/>
      <c r="M107" s="239" t="s">
        <v>19</v>
      </c>
      <c r="N107" s="240" t="s">
        <v>43</v>
      </c>
      <c r="O107" s="241"/>
      <c r="P107" s="242">
        <f>O107*H107</f>
        <v>0</v>
      </c>
      <c r="Q107" s="242">
        <v>0</v>
      </c>
      <c r="R107" s="242">
        <f>Q107*H107</f>
        <v>0</v>
      </c>
      <c r="S107" s="242">
        <v>0</v>
      </c>
      <c r="T107" s="24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144</v>
      </c>
      <c r="AT107" s="198" t="s">
        <v>139</v>
      </c>
      <c r="AU107" s="198" t="s">
        <v>82</v>
      </c>
      <c r="AY107" s="17" t="s">
        <v>137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7" t="s">
        <v>80</v>
      </c>
      <c r="BK107" s="199">
        <f>ROUND(I107*H107,2)</f>
        <v>0</v>
      </c>
      <c r="BL107" s="17" t="s">
        <v>144</v>
      </c>
      <c r="BM107" s="198" t="s">
        <v>402</v>
      </c>
    </row>
    <row r="108" spans="1:65" s="2" customFormat="1" ht="6.95" customHeight="1">
      <c r="A108" s="34"/>
      <c r="B108" s="47"/>
      <c r="C108" s="48"/>
      <c r="D108" s="48"/>
      <c r="E108" s="48"/>
      <c r="F108" s="48"/>
      <c r="G108" s="48"/>
      <c r="H108" s="48"/>
      <c r="I108" s="136"/>
      <c r="J108" s="48"/>
      <c r="K108" s="48"/>
      <c r="L108" s="39"/>
      <c r="M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</sheetData>
  <sheetProtection algorithmName="SHA-512" hashValue="GJn+iKAiNNd179bwiydmEEN1JUj6yOSQV2MVYR1YypdYi0GlMqEoX7EvQmD6/gkKzIOxEf4aGIh3WRHuIhX31A==" saltValue="D+1t4gOgcJ5Z5CVSzZ9lk9p0LImn8a/SDpBrNvp5v5sMx/6m9+MSaboXLsFxSL/UafCzKHGsZb9WxG+qHlloEQ==" spinCount="100000" sheet="1" objects="1" scenarios="1" formatColumns="0" formatRows="0" autoFilter="0"/>
  <autoFilter ref="C83:K10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97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403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ROUND(J82,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ROUND((SUM(BE82:BE116)),  2)</f>
        <v>0</v>
      </c>
      <c r="G33" s="34"/>
      <c r="H33" s="34"/>
      <c r="I33" s="125">
        <v>0.21</v>
      </c>
      <c r="J33" s="124">
        <f>ROUND(((SUM(BE82:BE116))*I33),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ROUND((SUM(BF82:BF116)),  2)</f>
        <v>0</v>
      </c>
      <c r="G34" s="34"/>
      <c r="H34" s="34"/>
      <c r="I34" s="125">
        <v>0.15</v>
      </c>
      <c r="J34" s="124">
        <f>ROUND(((SUM(BF82:BF116))*I34),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ROUND((SUM(BG82:BG116)),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ROUND((SUM(BH82:BH116)),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ROUND((SUM(BI82:BI116)),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SO-04.1 - Vegetační doprovod polních cest realizace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J82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J83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J84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222</v>
      </c>
      <c r="E62" s="155"/>
      <c r="F62" s="155"/>
      <c r="G62" s="155"/>
      <c r="H62" s="155"/>
      <c r="I62" s="156"/>
      <c r="J62" s="157">
        <f>J115</f>
        <v>0</v>
      </c>
      <c r="K62" s="153"/>
      <c r="L62" s="158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08"/>
      <c r="J63" s="36"/>
      <c r="K63" s="36"/>
      <c r="L63" s="10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36"/>
      <c r="J64" s="48"/>
      <c r="K64" s="48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39"/>
      <c r="J68" s="50"/>
      <c r="K68" s="50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122</v>
      </c>
      <c r="D69" s="36"/>
      <c r="E69" s="36"/>
      <c r="F69" s="36"/>
      <c r="G69" s="36"/>
      <c r="H69" s="36"/>
      <c r="I69" s="108"/>
      <c r="J69" s="36"/>
      <c r="K69" s="36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9" t="str">
        <f>E7</f>
        <v>Zeleň s vodní komponentou v k.ú. Žehušice - aktualizace</v>
      </c>
      <c r="F72" s="370"/>
      <c r="G72" s="370"/>
      <c r="H72" s="370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111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6" t="str">
        <f>E9</f>
        <v>SO-04.1 - Vegetační doprovod polních cest realizace</v>
      </c>
      <c r="F74" s="371"/>
      <c r="G74" s="371"/>
      <c r="H74" s="371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111" t="s">
        <v>23</v>
      </c>
      <c r="J76" s="59" t="str">
        <f>IF(J12="","",J12)</f>
        <v>4. 10. 2019</v>
      </c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 xml:space="preserve"> </v>
      </c>
      <c r="G78" s="36"/>
      <c r="H78" s="36"/>
      <c r="I78" s="111" t="s">
        <v>30</v>
      </c>
      <c r="J78" s="32" t="str">
        <f>E21</f>
        <v xml:space="preserve"> 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28</v>
      </c>
      <c r="D79" s="36"/>
      <c r="E79" s="36"/>
      <c r="F79" s="27" t="str">
        <f>IF(E18="","",E18)</f>
        <v>Vyplň údaj</v>
      </c>
      <c r="G79" s="36"/>
      <c r="H79" s="36"/>
      <c r="I79" s="111" t="s">
        <v>32</v>
      </c>
      <c r="J79" s="32" t="str">
        <f>E24</f>
        <v>Atelier Fontes, s.r.o.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9"/>
      <c r="B81" s="160"/>
      <c r="C81" s="161" t="s">
        <v>123</v>
      </c>
      <c r="D81" s="162" t="s">
        <v>57</v>
      </c>
      <c r="E81" s="162" t="s">
        <v>53</v>
      </c>
      <c r="F81" s="162" t="s">
        <v>54</v>
      </c>
      <c r="G81" s="162" t="s">
        <v>124</v>
      </c>
      <c r="H81" s="162" t="s">
        <v>125</v>
      </c>
      <c r="I81" s="163" t="s">
        <v>126</v>
      </c>
      <c r="J81" s="162" t="s">
        <v>115</v>
      </c>
      <c r="K81" s="164" t="s">
        <v>127</v>
      </c>
      <c r="L81" s="165"/>
      <c r="M81" s="68" t="s">
        <v>19</v>
      </c>
      <c r="N81" s="69" t="s">
        <v>42</v>
      </c>
      <c r="O81" s="69" t="s">
        <v>128</v>
      </c>
      <c r="P81" s="69" t="s">
        <v>129</v>
      </c>
      <c r="Q81" s="69" t="s">
        <v>130</v>
      </c>
      <c r="R81" s="69" t="s">
        <v>131</v>
      </c>
      <c r="S81" s="69" t="s">
        <v>132</v>
      </c>
      <c r="T81" s="70" t="s">
        <v>133</v>
      </c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</row>
    <row r="82" spans="1:65" s="2" customFormat="1" ht="22.9" customHeight="1">
      <c r="A82" s="34"/>
      <c r="B82" s="35"/>
      <c r="C82" s="75" t="s">
        <v>134</v>
      </c>
      <c r="D82" s="36"/>
      <c r="E82" s="36"/>
      <c r="F82" s="36"/>
      <c r="G82" s="36"/>
      <c r="H82" s="36"/>
      <c r="I82" s="108"/>
      <c r="J82" s="166">
        <f>BK82</f>
        <v>0</v>
      </c>
      <c r="K82" s="36"/>
      <c r="L82" s="39"/>
      <c r="M82" s="71"/>
      <c r="N82" s="167"/>
      <c r="O82" s="72"/>
      <c r="P82" s="168">
        <f>P83</f>
        <v>0</v>
      </c>
      <c r="Q82" s="72"/>
      <c r="R82" s="168">
        <f>R83</f>
        <v>1.9860319999999998</v>
      </c>
      <c r="S82" s="72"/>
      <c r="T82" s="16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116</v>
      </c>
      <c r="BK82" s="170">
        <f>BK83</f>
        <v>0</v>
      </c>
    </row>
    <row r="83" spans="1:65" s="12" customFormat="1" ht="25.9" customHeight="1">
      <c r="B83" s="171"/>
      <c r="C83" s="172"/>
      <c r="D83" s="173" t="s">
        <v>71</v>
      </c>
      <c r="E83" s="174" t="s">
        <v>135</v>
      </c>
      <c r="F83" s="174" t="s">
        <v>136</v>
      </c>
      <c r="G83" s="172"/>
      <c r="H83" s="172"/>
      <c r="I83" s="175"/>
      <c r="J83" s="176">
        <f>BK83</f>
        <v>0</v>
      </c>
      <c r="K83" s="172"/>
      <c r="L83" s="177"/>
      <c r="M83" s="178"/>
      <c r="N83" s="179"/>
      <c r="O83" s="179"/>
      <c r="P83" s="180">
        <f>P84+P115</f>
        <v>0</v>
      </c>
      <c r="Q83" s="179"/>
      <c r="R83" s="180">
        <f>R84+R115</f>
        <v>1.9860319999999998</v>
      </c>
      <c r="S83" s="179"/>
      <c r="T83" s="181">
        <f>T84+T115</f>
        <v>0</v>
      </c>
      <c r="AR83" s="182" t="s">
        <v>80</v>
      </c>
      <c r="AT83" s="183" t="s">
        <v>71</v>
      </c>
      <c r="AU83" s="183" t="s">
        <v>72</v>
      </c>
      <c r="AY83" s="182" t="s">
        <v>137</v>
      </c>
      <c r="BK83" s="184">
        <f>BK84+BK115</f>
        <v>0</v>
      </c>
    </row>
    <row r="84" spans="1:65" s="12" customFormat="1" ht="22.9" customHeight="1">
      <c r="B84" s="171"/>
      <c r="C84" s="172"/>
      <c r="D84" s="173" t="s">
        <v>71</v>
      </c>
      <c r="E84" s="185" t="s">
        <v>80</v>
      </c>
      <c r="F84" s="185" t="s">
        <v>138</v>
      </c>
      <c r="G84" s="172"/>
      <c r="H84" s="172"/>
      <c r="I84" s="175"/>
      <c r="J84" s="186">
        <f>BK84</f>
        <v>0</v>
      </c>
      <c r="K84" s="172"/>
      <c r="L84" s="177"/>
      <c r="M84" s="178"/>
      <c r="N84" s="179"/>
      <c r="O84" s="179"/>
      <c r="P84" s="180">
        <f>SUM(P85:P114)</f>
        <v>0</v>
      </c>
      <c r="Q84" s="179"/>
      <c r="R84" s="180">
        <f>SUM(R85:R114)</f>
        <v>1.9860319999999998</v>
      </c>
      <c r="S84" s="179"/>
      <c r="T84" s="181">
        <f>SUM(T85:T114)</f>
        <v>0</v>
      </c>
      <c r="AR84" s="182" t="s">
        <v>80</v>
      </c>
      <c r="AT84" s="183" t="s">
        <v>71</v>
      </c>
      <c r="AU84" s="183" t="s">
        <v>80</v>
      </c>
      <c r="AY84" s="182" t="s">
        <v>137</v>
      </c>
      <c r="BK84" s="184">
        <f>SUM(BK85:BK114)</f>
        <v>0</v>
      </c>
    </row>
    <row r="85" spans="1:65" s="2" customFormat="1" ht="14.45" customHeight="1">
      <c r="A85" s="34"/>
      <c r="B85" s="35"/>
      <c r="C85" s="187" t="s">
        <v>80</v>
      </c>
      <c r="D85" s="187" t="s">
        <v>139</v>
      </c>
      <c r="E85" s="188" t="s">
        <v>404</v>
      </c>
      <c r="F85" s="189" t="s">
        <v>405</v>
      </c>
      <c r="G85" s="190" t="s">
        <v>142</v>
      </c>
      <c r="H85" s="191">
        <v>32</v>
      </c>
      <c r="I85" s="192"/>
      <c r="J85" s="193">
        <f>ROUND(I85*H85,2)</f>
        <v>0</v>
      </c>
      <c r="K85" s="189" t="s">
        <v>143</v>
      </c>
      <c r="L85" s="39"/>
      <c r="M85" s="194" t="s">
        <v>19</v>
      </c>
      <c r="N85" s="195" t="s">
        <v>43</v>
      </c>
      <c r="O85" s="64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98" t="s">
        <v>144</v>
      </c>
      <c r="AT85" s="198" t="s">
        <v>139</v>
      </c>
      <c r="AU85" s="198" t="s">
        <v>82</v>
      </c>
      <c r="AY85" s="17" t="s">
        <v>137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7" t="s">
        <v>80</v>
      </c>
      <c r="BK85" s="199">
        <f>ROUND(I85*H85,2)</f>
        <v>0</v>
      </c>
      <c r="BL85" s="17" t="s">
        <v>144</v>
      </c>
      <c r="BM85" s="198" t="s">
        <v>406</v>
      </c>
    </row>
    <row r="86" spans="1:65" s="2" customFormat="1" ht="19.5">
      <c r="A86" s="34"/>
      <c r="B86" s="35"/>
      <c r="C86" s="36"/>
      <c r="D86" s="202" t="s">
        <v>156</v>
      </c>
      <c r="E86" s="36"/>
      <c r="F86" s="212" t="s">
        <v>407</v>
      </c>
      <c r="G86" s="36"/>
      <c r="H86" s="36"/>
      <c r="I86" s="108"/>
      <c r="J86" s="36"/>
      <c r="K86" s="36"/>
      <c r="L86" s="39"/>
      <c r="M86" s="213"/>
      <c r="N86" s="214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156</v>
      </c>
      <c r="AU86" s="17" t="s">
        <v>82</v>
      </c>
    </row>
    <row r="87" spans="1:65" s="2" customFormat="1" ht="24.2" customHeight="1">
      <c r="A87" s="34"/>
      <c r="B87" s="35"/>
      <c r="C87" s="187" t="s">
        <v>82</v>
      </c>
      <c r="D87" s="187" t="s">
        <v>139</v>
      </c>
      <c r="E87" s="188" t="s">
        <v>249</v>
      </c>
      <c r="F87" s="189" t="s">
        <v>250</v>
      </c>
      <c r="G87" s="190" t="s">
        <v>202</v>
      </c>
      <c r="H87" s="191">
        <v>32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408</v>
      </c>
    </row>
    <row r="88" spans="1:65" s="2" customFormat="1" ht="19.5">
      <c r="A88" s="34"/>
      <c r="B88" s="35"/>
      <c r="C88" s="36"/>
      <c r="D88" s="202" t="s">
        <v>156</v>
      </c>
      <c r="E88" s="36"/>
      <c r="F88" s="212" t="s">
        <v>409</v>
      </c>
      <c r="G88" s="36"/>
      <c r="H88" s="36"/>
      <c r="I88" s="108"/>
      <c r="J88" s="36"/>
      <c r="K88" s="36"/>
      <c r="L88" s="39"/>
      <c r="M88" s="213"/>
      <c r="N88" s="21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156</v>
      </c>
      <c r="AU88" s="17" t="s">
        <v>82</v>
      </c>
    </row>
    <row r="89" spans="1:65" s="2" customFormat="1" ht="24.2" customHeight="1">
      <c r="A89" s="34"/>
      <c r="B89" s="35"/>
      <c r="C89" s="187" t="s">
        <v>152</v>
      </c>
      <c r="D89" s="187" t="s">
        <v>139</v>
      </c>
      <c r="E89" s="188" t="s">
        <v>410</v>
      </c>
      <c r="F89" s="189" t="s">
        <v>411</v>
      </c>
      <c r="G89" s="190" t="s">
        <v>202</v>
      </c>
      <c r="H89" s="191">
        <v>21</v>
      </c>
      <c r="I89" s="192"/>
      <c r="J89" s="193">
        <f>ROUND(I89*H89,2)</f>
        <v>0</v>
      </c>
      <c r="K89" s="189" t="s">
        <v>143</v>
      </c>
      <c r="L89" s="39"/>
      <c r="M89" s="194" t="s">
        <v>19</v>
      </c>
      <c r="N89" s="195" t="s">
        <v>43</v>
      </c>
      <c r="O89" s="6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144</v>
      </c>
      <c r="AT89" s="198" t="s">
        <v>139</v>
      </c>
      <c r="AU89" s="198" t="s">
        <v>82</v>
      </c>
      <c r="AY89" s="17" t="s">
        <v>137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80</v>
      </c>
      <c r="BK89" s="199">
        <f>ROUND(I89*H89,2)</f>
        <v>0</v>
      </c>
      <c r="BL89" s="17" t="s">
        <v>144</v>
      </c>
      <c r="BM89" s="198" t="s">
        <v>412</v>
      </c>
    </row>
    <row r="90" spans="1:65" s="2" customFormat="1" ht="14.45" customHeight="1">
      <c r="A90" s="34"/>
      <c r="B90" s="35"/>
      <c r="C90" s="229" t="s">
        <v>144</v>
      </c>
      <c r="D90" s="229" t="s">
        <v>232</v>
      </c>
      <c r="E90" s="230" t="s">
        <v>413</v>
      </c>
      <c r="F90" s="231" t="s">
        <v>414</v>
      </c>
      <c r="G90" s="232" t="s">
        <v>202</v>
      </c>
      <c r="H90" s="233">
        <v>21</v>
      </c>
      <c r="I90" s="234"/>
      <c r="J90" s="235">
        <f>ROUND(I90*H90,2)</f>
        <v>0</v>
      </c>
      <c r="K90" s="231" t="s">
        <v>19</v>
      </c>
      <c r="L90" s="236"/>
      <c r="M90" s="237" t="s">
        <v>19</v>
      </c>
      <c r="N90" s="238" t="s">
        <v>43</v>
      </c>
      <c r="O90" s="64"/>
      <c r="P90" s="196">
        <f>O90*H90</f>
        <v>0</v>
      </c>
      <c r="Q90" s="196">
        <v>3.0000000000000001E-3</v>
      </c>
      <c r="R90" s="196">
        <f>Q90*H90</f>
        <v>6.3E-2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178</v>
      </c>
      <c r="AT90" s="198" t="s">
        <v>232</v>
      </c>
      <c r="AU90" s="198" t="s">
        <v>82</v>
      </c>
      <c r="AY90" s="17" t="s">
        <v>137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80</v>
      </c>
      <c r="BK90" s="199">
        <f>ROUND(I90*H90,2)</f>
        <v>0</v>
      </c>
      <c r="BL90" s="17" t="s">
        <v>144</v>
      </c>
      <c r="BM90" s="198" t="s">
        <v>415</v>
      </c>
    </row>
    <row r="91" spans="1:65" s="13" customFormat="1" ht="11.25">
      <c r="B91" s="200"/>
      <c r="C91" s="201"/>
      <c r="D91" s="202" t="s">
        <v>150</v>
      </c>
      <c r="E91" s="203" t="s">
        <v>19</v>
      </c>
      <c r="F91" s="204" t="s">
        <v>416</v>
      </c>
      <c r="G91" s="201"/>
      <c r="H91" s="205">
        <v>13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150</v>
      </c>
      <c r="AU91" s="211" t="s">
        <v>82</v>
      </c>
      <c r="AV91" s="13" t="s">
        <v>82</v>
      </c>
      <c r="AW91" s="13" t="s">
        <v>31</v>
      </c>
      <c r="AX91" s="13" t="s">
        <v>72</v>
      </c>
      <c r="AY91" s="211" t="s">
        <v>137</v>
      </c>
    </row>
    <row r="92" spans="1:65" s="13" customFormat="1" ht="11.25">
      <c r="B92" s="200"/>
      <c r="C92" s="201"/>
      <c r="D92" s="202" t="s">
        <v>150</v>
      </c>
      <c r="E92" s="203" t="s">
        <v>19</v>
      </c>
      <c r="F92" s="204" t="s">
        <v>417</v>
      </c>
      <c r="G92" s="201"/>
      <c r="H92" s="205">
        <v>8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150</v>
      </c>
      <c r="AU92" s="211" t="s">
        <v>82</v>
      </c>
      <c r="AV92" s="13" t="s">
        <v>82</v>
      </c>
      <c r="AW92" s="13" t="s">
        <v>31</v>
      </c>
      <c r="AX92" s="13" t="s">
        <v>72</v>
      </c>
      <c r="AY92" s="211" t="s">
        <v>137</v>
      </c>
    </row>
    <row r="93" spans="1:65" s="14" customFormat="1" ht="11.25">
      <c r="B93" s="215"/>
      <c r="C93" s="216"/>
      <c r="D93" s="202" t="s">
        <v>150</v>
      </c>
      <c r="E93" s="217" t="s">
        <v>19</v>
      </c>
      <c r="F93" s="218" t="s">
        <v>172</v>
      </c>
      <c r="G93" s="216"/>
      <c r="H93" s="219">
        <v>21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150</v>
      </c>
      <c r="AU93" s="225" t="s">
        <v>82</v>
      </c>
      <c r="AV93" s="14" t="s">
        <v>144</v>
      </c>
      <c r="AW93" s="14" t="s">
        <v>31</v>
      </c>
      <c r="AX93" s="14" t="s">
        <v>80</v>
      </c>
      <c r="AY93" s="225" t="s">
        <v>137</v>
      </c>
    </row>
    <row r="94" spans="1:65" s="2" customFormat="1" ht="24.2" customHeight="1">
      <c r="A94" s="34"/>
      <c r="B94" s="35"/>
      <c r="C94" s="187" t="s">
        <v>162</v>
      </c>
      <c r="D94" s="187" t="s">
        <v>139</v>
      </c>
      <c r="E94" s="188" t="s">
        <v>269</v>
      </c>
      <c r="F94" s="189" t="s">
        <v>270</v>
      </c>
      <c r="G94" s="190" t="s">
        <v>202</v>
      </c>
      <c r="H94" s="191">
        <v>11</v>
      </c>
      <c r="I94" s="192"/>
      <c r="J94" s="193">
        <f>ROUND(I94*H94,2)</f>
        <v>0</v>
      </c>
      <c r="K94" s="189" t="s">
        <v>143</v>
      </c>
      <c r="L94" s="39"/>
      <c r="M94" s="194" t="s">
        <v>19</v>
      </c>
      <c r="N94" s="195" t="s">
        <v>43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144</v>
      </c>
      <c r="AT94" s="198" t="s">
        <v>139</v>
      </c>
      <c r="AU94" s="198" t="s">
        <v>82</v>
      </c>
      <c r="AY94" s="17" t="s">
        <v>137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80</v>
      </c>
      <c r="BK94" s="199">
        <f>ROUND(I94*H94,2)</f>
        <v>0</v>
      </c>
      <c r="BL94" s="17" t="s">
        <v>144</v>
      </c>
      <c r="BM94" s="198" t="s">
        <v>418</v>
      </c>
    </row>
    <row r="95" spans="1:65" s="2" customFormat="1" ht="14.45" customHeight="1">
      <c r="A95" s="34"/>
      <c r="B95" s="35"/>
      <c r="C95" s="229" t="s">
        <v>166</v>
      </c>
      <c r="D95" s="229" t="s">
        <v>232</v>
      </c>
      <c r="E95" s="230" t="s">
        <v>272</v>
      </c>
      <c r="F95" s="231" t="s">
        <v>273</v>
      </c>
      <c r="G95" s="232" t="s">
        <v>202</v>
      </c>
      <c r="H95" s="233">
        <v>11</v>
      </c>
      <c r="I95" s="234"/>
      <c r="J95" s="235">
        <f>ROUND(I95*H95,2)</f>
        <v>0</v>
      </c>
      <c r="K95" s="231" t="s">
        <v>19</v>
      </c>
      <c r="L95" s="236"/>
      <c r="M95" s="237" t="s">
        <v>19</v>
      </c>
      <c r="N95" s="238" t="s">
        <v>43</v>
      </c>
      <c r="O95" s="64"/>
      <c r="P95" s="196">
        <f>O95*H95</f>
        <v>0</v>
      </c>
      <c r="Q95" s="196">
        <v>0.01</v>
      </c>
      <c r="R95" s="196">
        <f>Q95*H95</f>
        <v>0.11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178</v>
      </c>
      <c r="AT95" s="198" t="s">
        <v>232</v>
      </c>
      <c r="AU95" s="198" t="s">
        <v>82</v>
      </c>
      <c r="AY95" s="17" t="s">
        <v>137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80</v>
      </c>
      <c r="BK95" s="199">
        <f>ROUND(I95*H95,2)</f>
        <v>0</v>
      </c>
      <c r="BL95" s="17" t="s">
        <v>144</v>
      </c>
      <c r="BM95" s="198" t="s">
        <v>419</v>
      </c>
    </row>
    <row r="96" spans="1:65" s="13" customFormat="1" ht="11.25">
      <c r="B96" s="200"/>
      <c r="C96" s="201"/>
      <c r="D96" s="202" t="s">
        <v>150</v>
      </c>
      <c r="E96" s="203" t="s">
        <v>19</v>
      </c>
      <c r="F96" s="204" t="s">
        <v>275</v>
      </c>
      <c r="G96" s="201"/>
      <c r="H96" s="205">
        <v>6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150</v>
      </c>
      <c r="AU96" s="211" t="s">
        <v>82</v>
      </c>
      <c r="AV96" s="13" t="s">
        <v>82</v>
      </c>
      <c r="AW96" s="13" t="s">
        <v>31</v>
      </c>
      <c r="AX96" s="13" t="s">
        <v>72</v>
      </c>
      <c r="AY96" s="211" t="s">
        <v>137</v>
      </c>
    </row>
    <row r="97" spans="1:65" s="13" customFormat="1" ht="11.25">
      <c r="B97" s="200"/>
      <c r="C97" s="201"/>
      <c r="D97" s="202" t="s">
        <v>150</v>
      </c>
      <c r="E97" s="203" t="s">
        <v>19</v>
      </c>
      <c r="F97" s="204" t="s">
        <v>420</v>
      </c>
      <c r="G97" s="201"/>
      <c r="H97" s="205">
        <v>5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150</v>
      </c>
      <c r="AU97" s="211" t="s">
        <v>82</v>
      </c>
      <c r="AV97" s="13" t="s">
        <v>82</v>
      </c>
      <c r="AW97" s="13" t="s">
        <v>31</v>
      </c>
      <c r="AX97" s="13" t="s">
        <v>72</v>
      </c>
      <c r="AY97" s="211" t="s">
        <v>137</v>
      </c>
    </row>
    <row r="98" spans="1:65" s="14" customFormat="1" ht="11.25">
      <c r="B98" s="215"/>
      <c r="C98" s="216"/>
      <c r="D98" s="202" t="s">
        <v>150</v>
      </c>
      <c r="E98" s="217" t="s">
        <v>19</v>
      </c>
      <c r="F98" s="218" t="s">
        <v>172</v>
      </c>
      <c r="G98" s="216"/>
      <c r="H98" s="219">
        <v>11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150</v>
      </c>
      <c r="AU98" s="225" t="s">
        <v>82</v>
      </c>
      <c r="AV98" s="14" t="s">
        <v>144</v>
      </c>
      <c r="AW98" s="14" t="s">
        <v>31</v>
      </c>
      <c r="AX98" s="14" t="s">
        <v>80</v>
      </c>
      <c r="AY98" s="225" t="s">
        <v>137</v>
      </c>
    </row>
    <row r="99" spans="1:65" s="2" customFormat="1" ht="14.45" customHeight="1">
      <c r="A99" s="34"/>
      <c r="B99" s="35"/>
      <c r="C99" s="187" t="s">
        <v>173</v>
      </c>
      <c r="D99" s="187" t="s">
        <v>139</v>
      </c>
      <c r="E99" s="188" t="s">
        <v>287</v>
      </c>
      <c r="F99" s="189" t="s">
        <v>288</v>
      </c>
      <c r="G99" s="190" t="s">
        <v>202</v>
      </c>
      <c r="H99" s="191">
        <v>32</v>
      </c>
      <c r="I99" s="192"/>
      <c r="J99" s="193">
        <f>ROUND(I99*H99,2)</f>
        <v>0</v>
      </c>
      <c r="K99" s="189" t="s">
        <v>143</v>
      </c>
      <c r="L99" s="39"/>
      <c r="M99" s="194" t="s">
        <v>19</v>
      </c>
      <c r="N99" s="195" t="s">
        <v>43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144</v>
      </c>
      <c r="AT99" s="198" t="s">
        <v>139</v>
      </c>
      <c r="AU99" s="198" t="s">
        <v>82</v>
      </c>
      <c r="AY99" s="17" t="s">
        <v>137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80</v>
      </c>
      <c r="BK99" s="199">
        <f>ROUND(I99*H99,2)</f>
        <v>0</v>
      </c>
      <c r="BL99" s="17" t="s">
        <v>144</v>
      </c>
      <c r="BM99" s="198" t="s">
        <v>421</v>
      </c>
    </row>
    <row r="100" spans="1:65" s="2" customFormat="1" ht="14.45" customHeight="1">
      <c r="A100" s="34"/>
      <c r="B100" s="35"/>
      <c r="C100" s="187" t="s">
        <v>178</v>
      </c>
      <c r="D100" s="187" t="s">
        <v>139</v>
      </c>
      <c r="E100" s="188" t="s">
        <v>296</v>
      </c>
      <c r="F100" s="189" t="s">
        <v>297</v>
      </c>
      <c r="G100" s="190" t="s">
        <v>202</v>
      </c>
      <c r="H100" s="191">
        <v>70</v>
      </c>
      <c r="I100" s="192"/>
      <c r="J100" s="193">
        <f>ROUND(I100*H100,2)</f>
        <v>0</v>
      </c>
      <c r="K100" s="189" t="s">
        <v>143</v>
      </c>
      <c r="L100" s="39"/>
      <c r="M100" s="194" t="s">
        <v>19</v>
      </c>
      <c r="N100" s="195" t="s">
        <v>43</v>
      </c>
      <c r="O100" s="64"/>
      <c r="P100" s="196">
        <f>O100*H100</f>
        <v>0</v>
      </c>
      <c r="Q100" s="196">
        <v>2.0823999999999999E-3</v>
      </c>
      <c r="R100" s="196">
        <f>Q100*H100</f>
        <v>0.14576799999999998</v>
      </c>
      <c r="S100" s="196">
        <v>0</v>
      </c>
      <c r="T100" s="19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144</v>
      </c>
      <c r="AT100" s="198" t="s">
        <v>139</v>
      </c>
      <c r="AU100" s="198" t="s">
        <v>82</v>
      </c>
      <c r="AY100" s="17" t="s">
        <v>137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7" t="s">
        <v>80</v>
      </c>
      <c r="BK100" s="199">
        <f>ROUND(I100*H100,2)</f>
        <v>0</v>
      </c>
      <c r="BL100" s="17" t="s">
        <v>144</v>
      </c>
      <c r="BM100" s="198" t="s">
        <v>422</v>
      </c>
    </row>
    <row r="101" spans="1:65" s="2" customFormat="1" ht="19.5">
      <c r="A101" s="34"/>
      <c r="B101" s="35"/>
      <c r="C101" s="36"/>
      <c r="D101" s="202" t="s">
        <v>156</v>
      </c>
      <c r="E101" s="36"/>
      <c r="F101" s="212" t="s">
        <v>423</v>
      </c>
      <c r="G101" s="36"/>
      <c r="H101" s="36"/>
      <c r="I101" s="108"/>
      <c r="J101" s="36"/>
      <c r="K101" s="36"/>
      <c r="L101" s="39"/>
      <c r="M101" s="213"/>
      <c r="N101" s="214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156</v>
      </c>
      <c r="AU101" s="17" t="s">
        <v>82</v>
      </c>
    </row>
    <row r="102" spans="1:65" s="2" customFormat="1" ht="14.45" customHeight="1">
      <c r="A102" s="34"/>
      <c r="B102" s="35"/>
      <c r="C102" s="187" t="s">
        <v>184</v>
      </c>
      <c r="D102" s="187" t="s">
        <v>139</v>
      </c>
      <c r="E102" s="188" t="s">
        <v>424</v>
      </c>
      <c r="F102" s="189" t="s">
        <v>280</v>
      </c>
      <c r="G102" s="190" t="s">
        <v>202</v>
      </c>
      <c r="H102" s="191">
        <v>32</v>
      </c>
      <c r="I102" s="192"/>
      <c r="J102" s="193">
        <f>ROUND(I102*H102,2)</f>
        <v>0</v>
      </c>
      <c r="K102" s="189" t="s">
        <v>143</v>
      </c>
      <c r="L102" s="39"/>
      <c r="M102" s="194" t="s">
        <v>19</v>
      </c>
      <c r="N102" s="195" t="s">
        <v>43</v>
      </c>
      <c r="O102" s="64"/>
      <c r="P102" s="196">
        <f>O102*H102</f>
        <v>0</v>
      </c>
      <c r="Q102" s="196">
        <v>5.8E-5</v>
      </c>
      <c r="R102" s="196">
        <f>Q102*H102</f>
        <v>1.856E-3</v>
      </c>
      <c r="S102" s="196">
        <v>0</v>
      </c>
      <c r="T102" s="19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144</v>
      </c>
      <c r="AT102" s="198" t="s">
        <v>139</v>
      </c>
      <c r="AU102" s="198" t="s">
        <v>82</v>
      </c>
      <c r="AY102" s="17" t="s">
        <v>137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7" t="s">
        <v>80</v>
      </c>
      <c r="BK102" s="199">
        <f>ROUND(I102*H102,2)</f>
        <v>0</v>
      </c>
      <c r="BL102" s="17" t="s">
        <v>144</v>
      </c>
      <c r="BM102" s="198" t="s">
        <v>425</v>
      </c>
    </row>
    <row r="103" spans="1:65" s="2" customFormat="1" ht="14.45" customHeight="1">
      <c r="A103" s="34"/>
      <c r="B103" s="35"/>
      <c r="C103" s="229" t="s">
        <v>189</v>
      </c>
      <c r="D103" s="229" t="s">
        <v>232</v>
      </c>
      <c r="E103" s="230" t="s">
        <v>282</v>
      </c>
      <c r="F103" s="231" t="s">
        <v>283</v>
      </c>
      <c r="G103" s="232" t="s">
        <v>202</v>
      </c>
      <c r="H103" s="233">
        <v>96</v>
      </c>
      <c r="I103" s="234"/>
      <c r="J103" s="235">
        <f>ROUND(I103*H103,2)</f>
        <v>0</v>
      </c>
      <c r="K103" s="231" t="s">
        <v>143</v>
      </c>
      <c r="L103" s="236"/>
      <c r="M103" s="237" t="s">
        <v>19</v>
      </c>
      <c r="N103" s="238" t="s">
        <v>43</v>
      </c>
      <c r="O103" s="64"/>
      <c r="P103" s="196">
        <f>O103*H103</f>
        <v>0</v>
      </c>
      <c r="Q103" s="196">
        <v>7.0899999999999999E-3</v>
      </c>
      <c r="R103" s="196">
        <f>Q103*H103</f>
        <v>0.68064000000000002</v>
      </c>
      <c r="S103" s="196">
        <v>0</v>
      </c>
      <c r="T103" s="197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178</v>
      </c>
      <c r="AT103" s="198" t="s">
        <v>232</v>
      </c>
      <c r="AU103" s="198" t="s">
        <v>82</v>
      </c>
      <c r="AY103" s="17" t="s">
        <v>137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7" t="s">
        <v>80</v>
      </c>
      <c r="BK103" s="199">
        <f>ROUND(I103*H103,2)</f>
        <v>0</v>
      </c>
      <c r="BL103" s="17" t="s">
        <v>144</v>
      </c>
      <c r="BM103" s="198" t="s">
        <v>426</v>
      </c>
    </row>
    <row r="104" spans="1:65" s="13" customFormat="1" ht="11.25">
      <c r="B104" s="200"/>
      <c r="C104" s="201"/>
      <c r="D104" s="202" t="s">
        <v>150</v>
      </c>
      <c r="E104" s="203" t="s">
        <v>19</v>
      </c>
      <c r="F104" s="204" t="s">
        <v>427</v>
      </c>
      <c r="G104" s="201"/>
      <c r="H104" s="205">
        <v>96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150</v>
      </c>
      <c r="AU104" s="211" t="s">
        <v>82</v>
      </c>
      <c r="AV104" s="13" t="s">
        <v>82</v>
      </c>
      <c r="AW104" s="13" t="s">
        <v>31</v>
      </c>
      <c r="AX104" s="13" t="s">
        <v>80</v>
      </c>
      <c r="AY104" s="211" t="s">
        <v>137</v>
      </c>
    </row>
    <row r="105" spans="1:65" s="2" customFormat="1" ht="14.45" customHeight="1">
      <c r="A105" s="34"/>
      <c r="B105" s="35"/>
      <c r="C105" s="187" t="s">
        <v>195</v>
      </c>
      <c r="D105" s="187" t="s">
        <v>139</v>
      </c>
      <c r="E105" s="188" t="s">
        <v>314</v>
      </c>
      <c r="F105" s="189" t="s">
        <v>315</v>
      </c>
      <c r="G105" s="190" t="s">
        <v>202</v>
      </c>
      <c r="H105" s="191">
        <v>32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43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144</v>
      </c>
      <c r="AT105" s="198" t="s">
        <v>139</v>
      </c>
      <c r="AU105" s="198" t="s">
        <v>82</v>
      </c>
      <c r="AY105" s="17" t="s">
        <v>137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80</v>
      </c>
      <c r="BK105" s="199">
        <f>ROUND(I105*H105,2)</f>
        <v>0</v>
      </c>
      <c r="BL105" s="17" t="s">
        <v>144</v>
      </c>
      <c r="BM105" s="198" t="s">
        <v>428</v>
      </c>
    </row>
    <row r="106" spans="1:65" s="2" customFormat="1" ht="14.45" customHeight="1">
      <c r="A106" s="34"/>
      <c r="B106" s="35"/>
      <c r="C106" s="229" t="s">
        <v>199</v>
      </c>
      <c r="D106" s="229" t="s">
        <v>232</v>
      </c>
      <c r="E106" s="230" t="s">
        <v>318</v>
      </c>
      <c r="F106" s="231" t="s">
        <v>319</v>
      </c>
      <c r="G106" s="232" t="s">
        <v>243</v>
      </c>
      <c r="H106" s="233">
        <v>6.4</v>
      </c>
      <c r="I106" s="234"/>
      <c r="J106" s="235">
        <f>ROUND(I106*H106,2)</f>
        <v>0</v>
      </c>
      <c r="K106" s="231" t="s">
        <v>19</v>
      </c>
      <c r="L106" s="236"/>
      <c r="M106" s="237" t="s">
        <v>19</v>
      </c>
      <c r="N106" s="238" t="s">
        <v>43</v>
      </c>
      <c r="O106" s="64"/>
      <c r="P106" s="196">
        <f>O106*H106</f>
        <v>0</v>
      </c>
      <c r="Q106" s="196">
        <v>1E-3</v>
      </c>
      <c r="R106" s="196">
        <f>Q106*H106</f>
        <v>6.4000000000000003E-3</v>
      </c>
      <c r="S106" s="196">
        <v>0</v>
      </c>
      <c r="T106" s="19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8" t="s">
        <v>178</v>
      </c>
      <c r="AT106" s="198" t="s">
        <v>232</v>
      </c>
      <c r="AU106" s="198" t="s">
        <v>82</v>
      </c>
      <c r="AY106" s="17" t="s">
        <v>137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7" t="s">
        <v>80</v>
      </c>
      <c r="BK106" s="199">
        <f>ROUND(I106*H106,2)</f>
        <v>0</v>
      </c>
      <c r="BL106" s="17" t="s">
        <v>144</v>
      </c>
      <c r="BM106" s="198" t="s">
        <v>429</v>
      </c>
    </row>
    <row r="107" spans="1:65" s="13" customFormat="1" ht="11.25">
      <c r="B107" s="200"/>
      <c r="C107" s="201"/>
      <c r="D107" s="202" t="s">
        <v>150</v>
      </c>
      <c r="E107" s="201"/>
      <c r="F107" s="204" t="s">
        <v>430</v>
      </c>
      <c r="G107" s="201"/>
      <c r="H107" s="205">
        <v>6.4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150</v>
      </c>
      <c r="AU107" s="211" t="s">
        <v>82</v>
      </c>
      <c r="AV107" s="13" t="s">
        <v>82</v>
      </c>
      <c r="AW107" s="13" t="s">
        <v>4</v>
      </c>
      <c r="AX107" s="13" t="s">
        <v>80</v>
      </c>
      <c r="AY107" s="211" t="s">
        <v>137</v>
      </c>
    </row>
    <row r="108" spans="1:65" s="2" customFormat="1" ht="14.45" customHeight="1">
      <c r="A108" s="34"/>
      <c r="B108" s="35"/>
      <c r="C108" s="187" t="s">
        <v>207</v>
      </c>
      <c r="D108" s="187" t="s">
        <v>139</v>
      </c>
      <c r="E108" s="188" t="s">
        <v>291</v>
      </c>
      <c r="F108" s="189" t="s">
        <v>292</v>
      </c>
      <c r="G108" s="190" t="s">
        <v>142</v>
      </c>
      <c r="H108" s="191">
        <v>19.2</v>
      </c>
      <c r="I108" s="192"/>
      <c r="J108" s="193">
        <f>ROUND(I108*H108,2)</f>
        <v>0</v>
      </c>
      <c r="K108" s="189" t="s">
        <v>143</v>
      </c>
      <c r="L108" s="39"/>
      <c r="M108" s="194" t="s">
        <v>19</v>
      </c>
      <c r="N108" s="195" t="s">
        <v>43</v>
      </c>
      <c r="O108" s="64"/>
      <c r="P108" s="196">
        <f>O108*H108</f>
        <v>0</v>
      </c>
      <c r="Q108" s="196">
        <v>6.8999999999999997E-4</v>
      </c>
      <c r="R108" s="196">
        <f>Q108*H108</f>
        <v>1.3247999999999999E-2</v>
      </c>
      <c r="S108" s="196">
        <v>0</v>
      </c>
      <c r="T108" s="19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144</v>
      </c>
      <c r="AT108" s="198" t="s">
        <v>139</v>
      </c>
      <c r="AU108" s="198" t="s">
        <v>82</v>
      </c>
      <c r="AY108" s="17" t="s">
        <v>137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7" t="s">
        <v>80</v>
      </c>
      <c r="BK108" s="199">
        <f>ROUND(I108*H108,2)</f>
        <v>0</v>
      </c>
      <c r="BL108" s="17" t="s">
        <v>144</v>
      </c>
      <c r="BM108" s="198" t="s">
        <v>431</v>
      </c>
    </row>
    <row r="109" spans="1:65" s="13" customFormat="1" ht="11.25">
      <c r="B109" s="200"/>
      <c r="C109" s="201"/>
      <c r="D109" s="202" t="s">
        <v>150</v>
      </c>
      <c r="E109" s="203" t="s">
        <v>19</v>
      </c>
      <c r="F109" s="204" t="s">
        <v>432</v>
      </c>
      <c r="G109" s="201"/>
      <c r="H109" s="205">
        <v>19.2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150</v>
      </c>
      <c r="AU109" s="211" t="s">
        <v>82</v>
      </c>
      <c r="AV109" s="13" t="s">
        <v>82</v>
      </c>
      <c r="AW109" s="13" t="s">
        <v>31</v>
      </c>
      <c r="AX109" s="13" t="s">
        <v>80</v>
      </c>
      <c r="AY109" s="211" t="s">
        <v>137</v>
      </c>
    </row>
    <row r="110" spans="1:65" s="2" customFormat="1" ht="14.45" customHeight="1">
      <c r="A110" s="34"/>
      <c r="B110" s="35"/>
      <c r="C110" s="187" t="s">
        <v>216</v>
      </c>
      <c r="D110" s="187" t="s">
        <v>139</v>
      </c>
      <c r="E110" s="188" t="s">
        <v>306</v>
      </c>
      <c r="F110" s="189" t="s">
        <v>307</v>
      </c>
      <c r="G110" s="190" t="s">
        <v>142</v>
      </c>
      <c r="H110" s="191">
        <v>32</v>
      </c>
      <c r="I110" s="192"/>
      <c r="J110" s="193">
        <f>ROUND(I110*H110,2)</f>
        <v>0</v>
      </c>
      <c r="K110" s="189" t="s">
        <v>143</v>
      </c>
      <c r="L110" s="39"/>
      <c r="M110" s="194" t="s">
        <v>19</v>
      </c>
      <c r="N110" s="195" t="s">
        <v>43</v>
      </c>
      <c r="O110" s="64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8" t="s">
        <v>144</v>
      </c>
      <c r="AT110" s="198" t="s">
        <v>139</v>
      </c>
      <c r="AU110" s="198" t="s">
        <v>82</v>
      </c>
      <c r="AY110" s="17" t="s">
        <v>137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7" t="s">
        <v>80</v>
      </c>
      <c r="BK110" s="199">
        <f>ROUND(I110*H110,2)</f>
        <v>0</v>
      </c>
      <c r="BL110" s="17" t="s">
        <v>144</v>
      </c>
      <c r="BM110" s="198" t="s">
        <v>433</v>
      </c>
    </row>
    <row r="111" spans="1:65" s="2" customFormat="1" ht="14.45" customHeight="1">
      <c r="A111" s="34"/>
      <c r="B111" s="35"/>
      <c r="C111" s="229" t="s">
        <v>8</v>
      </c>
      <c r="D111" s="229" t="s">
        <v>232</v>
      </c>
      <c r="E111" s="230" t="s">
        <v>309</v>
      </c>
      <c r="F111" s="231" t="s">
        <v>310</v>
      </c>
      <c r="G111" s="232" t="s">
        <v>148</v>
      </c>
      <c r="H111" s="233">
        <v>4.8</v>
      </c>
      <c r="I111" s="234"/>
      <c r="J111" s="235">
        <f>ROUND(I111*H111,2)</f>
        <v>0</v>
      </c>
      <c r="K111" s="231" t="s">
        <v>143</v>
      </c>
      <c r="L111" s="236"/>
      <c r="M111" s="237" t="s">
        <v>19</v>
      </c>
      <c r="N111" s="238" t="s">
        <v>43</v>
      </c>
      <c r="O111" s="64"/>
      <c r="P111" s="196">
        <f>O111*H111</f>
        <v>0</v>
      </c>
      <c r="Q111" s="196">
        <v>0.2</v>
      </c>
      <c r="R111" s="196">
        <f>Q111*H111</f>
        <v>0.96</v>
      </c>
      <c r="S111" s="196">
        <v>0</v>
      </c>
      <c r="T111" s="19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178</v>
      </c>
      <c r="AT111" s="198" t="s">
        <v>232</v>
      </c>
      <c r="AU111" s="198" t="s">
        <v>82</v>
      </c>
      <c r="AY111" s="17" t="s">
        <v>137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80</v>
      </c>
      <c r="BK111" s="199">
        <f>ROUND(I111*H111,2)</f>
        <v>0</v>
      </c>
      <c r="BL111" s="17" t="s">
        <v>144</v>
      </c>
      <c r="BM111" s="198" t="s">
        <v>434</v>
      </c>
    </row>
    <row r="112" spans="1:65" s="2" customFormat="1" ht="14.45" customHeight="1">
      <c r="A112" s="34"/>
      <c r="B112" s="35"/>
      <c r="C112" s="187" t="s">
        <v>286</v>
      </c>
      <c r="D112" s="187" t="s">
        <v>139</v>
      </c>
      <c r="E112" s="188" t="s">
        <v>324</v>
      </c>
      <c r="F112" s="189" t="s">
        <v>325</v>
      </c>
      <c r="G112" s="190" t="s">
        <v>202</v>
      </c>
      <c r="H112" s="191">
        <v>32</v>
      </c>
      <c r="I112" s="192"/>
      <c r="J112" s="193">
        <f>ROUND(I112*H112,2)</f>
        <v>0</v>
      </c>
      <c r="K112" s="189" t="s">
        <v>19</v>
      </c>
      <c r="L112" s="39"/>
      <c r="M112" s="194" t="s">
        <v>19</v>
      </c>
      <c r="N112" s="195" t="s">
        <v>43</v>
      </c>
      <c r="O112" s="6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144</v>
      </c>
      <c r="AT112" s="198" t="s">
        <v>139</v>
      </c>
      <c r="AU112" s="198" t="s">
        <v>82</v>
      </c>
      <c r="AY112" s="17" t="s">
        <v>137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80</v>
      </c>
      <c r="BK112" s="199">
        <f>ROUND(I112*H112,2)</f>
        <v>0</v>
      </c>
      <c r="BL112" s="17" t="s">
        <v>144</v>
      </c>
      <c r="BM112" s="198" t="s">
        <v>435</v>
      </c>
    </row>
    <row r="113" spans="1:65" s="2" customFormat="1" ht="14.45" customHeight="1">
      <c r="A113" s="34"/>
      <c r="B113" s="35"/>
      <c r="C113" s="229" t="s">
        <v>290</v>
      </c>
      <c r="D113" s="229" t="s">
        <v>232</v>
      </c>
      <c r="E113" s="230" t="s">
        <v>328</v>
      </c>
      <c r="F113" s="231" t="s">
        <v>329</v>
      </c>
      <c r="G113" s="232" t="s">
        <v>243</v>
      </c>
      <c r="H113" s="233">
        <v>5.12</v>
      </c>
      <c r="I113" s="234"/>
      <c r="J113" s="235">
        <f>ROUND(I113*H113,2)</f>
        <v>0</v>
      </c>
      <c r="K113" s="231" t="s">
        <v>19</v>
      </c>
      <c r="L113" s="236"/>
      <c r="M113" s="237" t="s">
        <v>19</v>
      </c>
      <c r="N113" s="238" t="s">
        <v>43</v>
      </c>
      <c r="O113" s="64"/>
      <c r="P113" s="196">
        <f>O113*H113</f>
        <v>0</v>
      </c>
      <c r="Q113" s="196">
        <v>1E-3</v>
      </c>
      <c r="R113" s="196">
        <f>Q113*H113</f>
        <v>5.1200000000000004E-3</v>
      </c>
      <c r="S113" s="196">
        <v>0</v>
      </c>
      <c r="T113" s="19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8" t="s">
        <v>178</v>
      </c>
      <c r="AT113" s="198" t="s">
        <v>232</v>
      </c>
      <c r="AU113" s="198" t="s">
        <v>82</v>
      </c>
      <c r="AY113" s="17" t="s">
        <v>137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7" t="s">
        <v>80</v>
      </c>
      <c r="BK113" s="199">
        <f>ROUND(I113*H113,2)</f>
        <v>0</v>
      </c>
      <c r="BL113" s="17" t="s">
        <v>144</v>
      </c>
      <c r="BM113" s="198" t="s">
        <v>436</v>
      </c>
    </row>
    <row r="114" spans="1:65" s="13" customFormat="1" ht="11.25">
      <c r="B114" s="200"/>
      <c r="C114" s="201"/>
      <c r="D114" s="202" t="s">
        <v>150</v>
      </c>
      <c r="E114" s="201"/>
      <c r="F114" s="204" t="s">
        <v>437</v>
      </c>
      <c r="G114" s="201"/>
      <c r="H114" s="205">
        <v>5.12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150</v>
      </c>
      <c r="AU114" s="211" t="s">
        <v>82</v>
      </c>
      <c r="AV114" s="13" t="s">
        <v>82</v>
      </c>
      <c r="AW114" s="13" t="s">
        <v>4</v>
      </c>
      <c r="AX114" s="13" t="s">
        <v>80</v>
      </c>
      <c r="AY114" s="211" t="s">
        <v>137</v>
      </c>
    </row>
    <row r="115" spans="1:65" s="12" customFormat="1" ht="22.9" customHeight="1">
      <c r="B115" s="171"/>
      <c r="C115" s="172"/>
      <c r="D115" s="173" t="s">
        <v>71</v>
      </c>
      <c r="E115" s="185" t="s">
        <v>337</v>
      </c>
      <c r="F115" s="185" t="s">
        <v>338</v>
      </c>
      <c r="G115" s="172"/>
      <c r="H115" s="172"/>
      <c r="I115" s="175"/>
      <c r="J115" s="186">
        <f>BK115</f>
        <v>0</v>
      </c>
      <c r="K115" s="172"/>
      <c r="L115" s="177"/>
      <c r="M115" s="178"/>
      <c r="N115" s="179"/>
      <c r="O115" s="179"/>
      <c r="P115" s="180">
        <f>P116</f>
        <v>0</v>
      </c>
      <c r="Q115" s="179"/>
      <c r="R115" s="180">
        <f>R116</f>
        <v>0</v>
      </c>
      <c r="S115" s="179"/>
      <c r="T115" s="181">
        <f>T116</f>
        <v>0</v>
      </c>
      <c r="AR115" s="182" t="s">
        <v>80</v>
      </c>
      <c r="AT115" s="183" t="s">
        <v>71</v>
      </c>
      <c r="AU115" s="183" t="s">
        <v>80</v>
      </c>
      <c r="AY115" s="182" t="s">
        <v>137</v>
      </c>
      <c r="BK115" s="184">
        <f>BK116</f>
        <v>0</v>
      </c>
    </row>
    <row r="116" spans="1:65" s="2" customFormat="1" ht="14.45" customHeight="1">
      <c r="A116" s="34"/>
      <c r="B116" s="35"/>
      <c r="C116" s="187" t="s">
        <v>295</v>
      </c>
      <c r="D116" s="187" t="s">
        <v>139</v>
      </c>
      <c r="E116" s="188" t="s">
        <v>340</v>
      </c>
      <c r="F116" s="189" t="s">
        <v>341</v>
      </c>
      <c r="G116" s="190" t="s">
        <v>210</v>
      </c>
      <c r="H116" s="191">
        <v>1.986</v>
      </c>
      <c r="I116" s="192"/>
      <c r="J116" s="193">
        <f>ROUND(I116*H116,2)</f>
        <v>0</v>
      </c>
      <c r="K116" s="189" t="s">
        <v>143</v>
      </c>
      <c r="L116" s="39"/>
      <c r="M116" s="239" t="s">
        <v>19</v>
      </c>
      <c r="N116" s="240" t="s">
        <v>43</v>
      </c>
      <c r="O116" s="241"/>
      <c r="P116" s="242">
        <f>O116*H116</f>
        <v>0</v>
      </c>
      <c r="Q116" s="242">
        <v>0</v>
      </c>
      <c r="R116" s="242">
        <f>Q116*H116</f>
        <v>0</v>
      </c>
      <c r="S116" s="242">
        <v>0</v>
      </c>
      <c r="T116" s="24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8" t="s">
        <v>144</v>
      </c>
      <c r="AT116" s="198" t="s">
        <v>139</v>
      </c>
      <c r="AU116" s="198" t="s">
        <v>82</v>
      </c>
      <c r="AY116" s="17" t="s">
        <v>137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7" t="s">
        <v>80</v>
      </c>
      <c r="BK116" s="199">
        <f>ROUND(I116*H116,2)</f>
        <v>0</v>
      </c>
      <c r="BL116" s="17" t="s">
        <v>144</v>
      </c>
      <c r="BM116" s="198" t="s">
        <v>438</v>
      </c>
    </row>
    <row r="117" spans="1:65" s="2" customFormat="1" ht="6.95" customHeight="1">
      <c r="A117" s="34"/>
      <c r="B117" s="47"/>
      <c r="C117" s="48"/>
      <c r="D117" s="48"/>
      <c r="E117" s="48"/>
      <c r="F117" s="48"/>
      <c r="G117" s="48"/>
      <c r="H117" s="48"/>
      <c r="I117" s="136"/>
      <c r="J117" s="48"/>
      <c r="K117" s="48"/>
      <c r="L117" s="39"/>
      <c r="M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</sheetData>
  <sheetProtection algorithmName="SHA-512" hashValue="42KNsnp4tMkX4SqTT9mOtttQrAM+UU8F6gcDJe4C/BCn8OYJJQYj6ZB8HfWqMEFUkwDJ8s4BI21l0tTkxNF+aQ==" saltValue="64tKeV3DRHS4t/25Olqg6JdtLzRYYS5ElKiPJ0EHbA0yd8ILCU+tfioM+KlNcX86hEoYTB9fMYCP+c/56lVIMQ==" spinCount="100000" sheet="1" objects="1" scenarios="1" formatColumns="0" formatRows="0" autoFilter="0"/>
  <autoFilter ref="C81:K11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100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439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ROUND((SUM(BE84:BE101)),  2)</f>
        <v>0</v>
      </c>
      <c r="G33" s="34"/>
      <c r="H33" s="34"/>
      <c r="I33" s="125">
        <v>0.21</v>
      </c>
      <c r="J33" s="124">
        <f>ROUND(((SUM(BE84:BE101))*I33),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ROUND((SUM(BF84:BF101)),  2)</f>
        <v>0</v>
      </c>
      <c r="G34" s="34"/>
      <c r="H34" s="34"/>
      <c r="I34" s="125">
        <v>0.15</v>
      </c>
      <c r="J34" s="124">
        <f>ROUND(((SUM(BF84:BF101))*I34),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ROUND((SUM(BG84:BG101)),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ROUND((SUM(BH84:BH101)),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ROUND((SUM(BI84:BI101)),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SO-04.2 - Vegetační doprovod polních cest - následná péče v prvním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J96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J97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J100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SO-04.2 - Vegetační doprovod polních cest - následná péče v prvním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3.2000000000000001E-2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P86+P96+P100</f>
        <v>0</v>
      </c>
      <c r="Q85" s="179"/>
      <c r="R85" s="180">
        <f>R86+R96+R100</f>
        <v>3.2000000000000001E-2</v>
      </c>
      <c r="S85" s="179"/>
      <c r="T85" s="181">
        <f>T86+T96+T100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BK86+BK96+BK100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SUM(P87:P95)</f>
        <v>0</v>
      </c>
      <c r="Q86" s="179"/>
      <c r="R86" s="180">
        <f>SUM(R87:R95)</f>
        <v>3.2000000000000001E-2</v>
      </c>
      <c r="S86" s="179"/>
      <c r="T86" s="181">
        <f>SUM(T87:T95)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SUM(BK87:BK95)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300</v>
      </c>
      <c r="F87" s="189" t="s">
        <v>301</v>
      </c>
      <c r="G87" s="190" t="s">
        <v>302</v>
      </c>
      <c r="H87" s="191">
        <v>9.6000000000000002E-2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440</v>
      </c>
    </row>
    <row r="88" spans="1:65" s="2" customFormat="1" ht="19.5">
      <c r="A88" s="34"/>
      <c r="B88" s="35"/>
      <c r="C88" s="36"/>
      <c r="D88" s="202" t="s">
        <v>156</v>
      </c>
      <c r="E88" s="36"/>
      <c r="F88" s="212" t="s">
        <v>349</v>
      </c>
      <c r="G88" s="36"/>
      <c r="H88" s="36"/>
      <c r="I88" s="108"/>
      <c r="J88" s="36"/>
      <c r="K88" s="36"/>
      <c r="L88" s="39"/>
      <c r="M88" s="213"/>
      <c r="N88" s="21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156</v>
      </c>
      <c r="AU88" s="17" t="s">
        <v>82</v>
      </c>
    </row>
    <row r="89" spans="1:65" s="13" customFormat="1" ht="11.25">
      <c r="B89" s="200"/>
      <c r="C89" s="201"/>
      <c r="D89" s="202" t="s">
        <v>150</v>
      </c>
      <c r="E89" s="203" t="s">
        <v>19</v>
      </c>
      <c r="F89" s="204" t="s">
        <v>441</v>
      </c>
      <c r="G89" s="201"/>
      <c r="H89" s="205">
        <v>9.6000000000000002E-2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150</v>
      </c>
      <c r="AU89" s="211" t="s">
        <v>82</v>
      </c>
      <c r="AV89" s="13" t="s">
        <v>82</v>
      </c>
      <c r="AW89" s="13" t="s">
        <v>31</v>
      </c>
      <c r="AX89" s="13" t="s">
        <v>80</v>
      </c>
      <c r="AY89" s="211" t="s">
        <v>137</v>
      </c>
    </row>
    <row r="90" spans="1:65" s="2" customFormat="1" ht="14.45" customHeight="1">
      <c r="A90" s="34"/>
      <c r="B90" s="35"/>
      <c r="C90" s="187" t="s">
        <v>82</v>
      </c>
      <c r="D90" s="187" t="s">
        <v>139</v>
      </c>
      <c r="E90" s="188" t="s">
        <v>442</v>
      </c>
      <c r="F90" s="189" t="s">
        <v>443</v>
      </c>
      <c r="G90" s="190" t="s">
        <v>202</v>
      </c>
      <c r="H90" s="191">
        <v>32</v>
      </c>
      <c r="I90" s="192"/>
      <c r="J90" s="193">
        <f>ROUND(I90*H90,2)</f>
        <v>0</v>
      </c>
      <c r="K90" s="189" t="s">
        <v>143</v>
      </c>
      <c r="L90" s="39"/>
      <c r="M90" s="194" t="s">
        <v>19</v>
      </c>
      <c r="N90" s="195" t="s">
        <v>43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144</v>
      </c>
      <c r="AT90" s="198" t="s">
        <v>139</v>
      </c>
      <c r="AU90" s="198" t="s">
        <v>82</v>
      </c>
      <c r="AY90" s="17" t="s">
        <v>137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80</v>
      </c>
      <c r="BK90" s="199">
        <f>ROUND(I90*H90,2)</f>
        <v>0</v>
      </c>
      <c r="BL90" s="17" t="s">
        <v>144</v>
      </c>
      <c r="BM90" s="198" t="s">
        <v>444</v>
      </c>
    </row>
    <row r="91" spans="1:65" s="2" customFormat="1" ht="14.45" customHeight="1">
      <c r="A91" s="34"/>
      <c r="B91" s="35"/>
      <c r="C91" s="187" t="s">
        <v>152</v>
      </c>
      <c r="D91" s="187" t="s">
        <v>139</v>
      </c>
      <c r="E91" s="188" t="s">
        <v>351</v>
      </c>
      <c r="F91" s="189" t="s">
        <v>352</v>
      </c>
      <c r="G91" s="190" t="s">
        <v>142</v>
      </c>
      <c r="H91" s="191">
        <v>32</v>
      </c>
      <c r="I91" s="192"/>
      <c r="J91" s="193">
        <f>ROUND(I91*H91,2)</f>
        <v>0</v>
      </c>
      <c r="K91" s="189" t="s">
        <v>143</v>
      </c>
      <c r="L91" s="39"/>
      <c r="M91" s="194" t="s">
        <v>19</v>
      </c>
      <c r="N91" s="195" t="s">
        <v>43</v>
      </c>
      <c r="O91" s="6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144</v>
      </c>
      <c r="AT91" s="198" t="s">
        <v>139</v>
      </c>
      <c r="AU91" s="198" t="s">
        <v>82</v>
      </c>
      <c r="AY91" s="17" t="s">
        <v>137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80</v>
      </c>
      <c r="BK91" s="199">
        <f>ROUND(I91*H91,2)</f>
        <v>0</v>
      </c>
      <c r="BL91" s="17" t="s">
        <v>144</v>
      </c>
      <c r="BM91" s="198" t="s">
        <v>445</v>
      </c>
    </row>
    <row r="92" spans="1:65" s="2" customFormat="1" ht="14.45" customHeight="1">
      <c r="A92" s="34"/>
      <c r="B92" s="35"/>
      <c r="C92" s="229" t="s">
        <v>144</v>
      </c>
      <c r="D92" s="229" t="s">
        <v>232</v>
      </c>
      <c r="E92" s="230" t="s">
        <v>309</v>
      </c>
      <c r="F92" s="231" t="s">
        <v>310</v>
      </c>
      <c r="G92" s="232" t="s">
        <v>148</v>
      </c>
      <c r="H92" s="233">
        <v>0.16</v>
      </c>
      <c r="I92" s="234"/>
      <c r="J92" s="235">
        <f>ROUND(I92*H92,2)</f>
        <v>0</v>
      </c>
      <c r="K92" s="231" t="s">
        <v>143</v>
      </c>
      <c r="L92" s="236"/>
      <c r="M92" s="237" t="s">
        <v>19</v>
      </c>
      <c r="N92" s="238" t="s">
        <v>43</v>
      </c>
      <c r="O92" s="64"/>
      <c r="P92" s="196">
        <f>O92*H92</f>
        <v>0</v>
      </c>
      <c r="Q92" s="196">
        <v>0.2</v>
      </c>
      <c r="R92" s="196">
        <f>Q92*H92</f>
        <v>3.2000000000000001E-2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178</v>
      </c>
      <c r="AT92" s="198" t="s">
        <v>232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446</v>
      </c>
    </row>
    <row r="93" spans="1:65" s="13" customFormat="1" ht="11.25">
      <c r="B93" s="200"/>
      <c r="C93" s="201"/>
      <c r="D93" s="202" t="s">
        <v>150</v>
      </c>
      <c r="E93" s="201"/>
      <c r="F93" s="204" t="s">
        <v>447</v>
      </c>
      <c r="G93" s="201"/>
      <c r="H93" s="205">
        <v>0.16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150</v>
      </c>
      <c r="AU93" s="211" t="s">
        <v>82</v>
      </c>
      <c r="AV93" s="13" t="s">
        <v>82</v>
      </c>
      <c r="AW93" s="13" t="s">
        <v>4</v>
      </c>
      <c r="AX93" s="13" t="s">
        <v>80</v>
      </c>
      <c r="AY93" s="211" t="s">
        <v>137</v>
      </c>
    </row>
    <row r="94" spans="1:65" s="2" customFormat="1" ht="14.45" customHeight="1">
      <c r="A94" s="34"/>
      <c r="B94" s="35"/>
      <c r="C94" s="187" t="s">
        <v>162</v>
      </c>
      <c r="D94" s="187" t="s">
        <v>139</v>
      </c>
      <c r="E94" s="188" t="s">
        <v>359</v>
      </c>
      <c r="F94" s="189" t="s">
        <v>360</v>
      </c>
      <c r="G94" s="190" t="s">
        <v>142</v>
      </c>
      <c r="H94" s="191">
        <v>301.44</v>
      </c>
      <c r="I94" s="192"/>
      <c r="J94" s="193">
        <f>ROUND(I94*H94,2)</f>
        <v>0</v>
      </c>
      <c r="K94" s="189" t="s">
        <v>143</v>
      </c>
      <c r="L94" s="39"/>
      <c r="M94" s="194" t="s">
        <v>19</v>
      </c>
      <c r="N94" s="195" t="s">
        <v>43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144</v>
      </c>
      <c r="AT94" s="198" t="s">
        <v>139</v>
      </c>
      <c r="AU94" s="198" t="s">
        <v>82</v>
      </c>
      <c r="AY94" s="17" t="s">
        <v>137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80</v>
      </c>
      <c r="BK94" s="199">
        <f>ROUND(I94*H94,2)</f>
        <v>0</v>
      </c>
      <c r="BL94" s="17" t="s">
        <v>144</v>
      </c>
      <c r="BM94" s="198" t="s">
        <v>448</v>
      </c>
    </row>
    <row r="95" spans="1:65" s="13" customFormat="1" ht="11.25">
      <c r="B95" s="200"/>
      <c r="C95" s="201"/>
      <c r="D95" s="202" t="s">
        <v>150</v>
      </c>
      <c r="E95" s="203" t="s">
        <v>19</v>
      </c>
      <c r="F95" s="204" t="s">
        <v>449</v>
      </c>
      <c r="G95" s="201"/>
      <c r="H95" s="205">
        <v>301.44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150</v>
      </c>
      <c r="AU95" s="211" t="s">
        <v>82</v>
      </c>
      <c r="AV95" s="13" t="s">
        <v>82</v>
      </c>
      <c r="AW95" s="13" t="s">
        <v>31</v>
      </c>
      <c r="AX95" s="13" t="s">
        <v>80</v>
      </c>
      <c r="AY95" s="211" t="s">
        <v>137</v>
      </c>
    </row>
    <row r="96" spans="1:65" s="12" customFormat="1" ht="22.9" customHeight="1">
      <c r="B96" s="171"/>
      <c r="C96" s="172"/>
      <c r="D96" s="173" t="s">
        <v>71</v>
      </c>
      <c r="E96" s="185" t="s">
        <v>184</v>
      </c>
      <c r="F96" s="185" t="s">
        <v>204</v>
      </c>
      <c r="G96" s="172"/>
      <c r="H96" s="172"/>
      <c r="I96" s="175"/>
      <c r="J96" s="186">
        <f>BK96</f>
        <v>0</v>
      </c>
      <c r="K96" s="172"/>
      <c r="L96" s="177"/>
      <c r="M96" s="178"/>
      <c r="N96" s="179"/>
      <c r="O96" s="179"/>
      <c r="P96" s="180">
        <f>P97</f>
        <v>0</v>
      </c>
      <c r="Q96" s="179"/>
      <c r="R96" s="180">
        <f>R97</f>
        <v>0</v>
      </c>
      <c r="S96" s="179"/>
      <c r="T96" s="181">
        <f>T97</f>
        <v>0</v>
      </c>
      <c r="AR96" s="182" t="s">
        <v>80</v>
      </c>
      <c r="AT96" s="183" t="s">
        <v>71</v>
      </c>
      <c r="AU96" s="183" t="s">
        <v>80</v>
      </c>
      <c r="AY96" s="182" t="s">
        <v>137</v>
      </c>
      <c r="BK96" s="184">
        <f>BK97</f>
        <v>0</v>
      </c>
    </row>
    <row r="97" spans="1:65" s="12" customFormat="1" ht="20.85" customHeight="1">
      <c r="B97" s="171"/>
      <c r="C97" s="172"/>
      <c r="D97" s="173" t="s">
        <v>71</v>
      </c>
      <c r="E97" s="185" t="s">
        <v>205</v>
      </c>
      <c r="F97" s="185" t="s">
        <v>206</v>
      </c>
      <c r="G97" s="172"/>
      <c r="H97" s="172"/>
      <c r="I97" s="175"/>
      <c r="J97" s="186">
        <f>BK97</f>
        <v>0</v>
      </c>
      <c r="K97" s="172"/>
      <c r="L97" s="177"/>
      <c r="M97" s="178"/>
      <c r="N97" s="179"/>
      <c r="O97" s="179"/>
      <c r="P97" s="180">
        <f>SUM(P98:P99)</f>
        <v>0</v>
      </c>
      <c r="Q97" s="179"/>
      <c r="R97" s="180">
        <f>SUM(R98:R99)</f>
        <v>0</v>
      </c>
      <c r="S97" s="179"/>
      <c r="T97" s="181">
        <f>SUM(T98:T99)</f>
        <v>0</v>
      </c>
      <c r="AR97" s="182" t="s">
        <v>80</v>
      </c>
      <c r="AT97" s="183" t="s">
        <v>71</v>
      </c>
      <c r="AU97" s="183" t="s">
        <v>82</v>
      </c>
      <c r="AY97" s="182" t="s">
        <v>137</v>
      </c>
      <c r="BK97" s="184">
        <f>SUM(BK98:BK99)</f>
        <v>0</v>
      </c>
    </row>
    <row r="98" spans="1:65" s="2" customFormat="1" ht="14.45" customHeight="1">
      <c r="A98" s="34"/>
      <c r="B98" s="35"/>
      <c r="C98" s="187" t="s">
        <v>166</v>
      </c>
      <c r="D98" s="187" t="s">
        <v>139</v>
      </c>
      <c r="E98" s="188" t="s">
        <v>366</v>
      </c>
      <c r="F98" s="189" t="s">
        <v>385</v>
      </c>
      <c r="G98" s="190" t="s">
        <v>202</v>
      </c>
      <c r="H98" s="191">
        <v>32</v>
      </c>
      <c r="I98" s="192"/>
      <c r="J98" s="193">
        <f>ROUND(I98*H98,2)</f>
        <v>0</v>
      </c>
      <c r="K98" s="189" t="s">
        <v>19</v>
      </c>
      <c r="L98" s="39"/>
      <c r="M98" s="194" t="s">
        <v>19</v>
      </c>
      <c r="N98" s="195" t="s">
        <v>43</v>
      </c>
      <c r="O98" s="64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211</v>
      </c>
      <c r="AT98" s="198" t="s">
        <v>139</v>
      </c>
      <c r="AU98" s="198" t="s">
        <v>152</v>
      </c>
      <c r="AY98" s="17" t="s">
        <v>137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7" t="s">
        <v>80</v>
      </c>
      <c r="BK98" s="199">
        <f>ROUND(I98*H98,2)</f>
        <v>0</v>
      </c>
      <c r="BL98" s="17" t="s">
        <v>211</v>
      </c>
      <c r="BM98" s="198" t="s">
        <v>450</v>
      </c>
    </row>
    <row r="99" spans="1:65" s="2" customFormat="1" ht="14.45" customHeight="1">
      <c r="A99" s="34"/>
      <c r="B99" s="35"/>
      <c r="C99" s="187" t="s">
        <v>173</v>
      </c>
      <c r="D99" s="187" t="s">
        <v>139</v>
      </c>
      <c r="E99" s="188" t="s">
        <v>372</v>
      </c>
      <c r="F99" s="189" t="s">
        <v>451</v>
      </c>
      <c r="G99" s="190" t="s">
        <v>202</v>
      </c>
      <c r="H99" s="191">
        <v>32</v>
      </c>
      <c r="I99" s="192"/>
      <c r="J99" s="193">
        <f>ROUND(I99*H99,2)</f>
        <v>0</v>
      </c>
      <c r="K99" s="189" t="s">
        <v>19</v>
      </c>
      <c r="L99" s="39"/>
      <c r="M99" s="194" t="s">
        <v>19</v>
      </c>
      <c r="N99" s="195" t="s">
        <v>43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211</v>
      </c>
      <c r="AT99" s="198" t="s">
        <v>139</v>
      </c>
      <c r="AU99" s="198" t="s">
        <v>152</v>
      </c>
      <c r="AY99" s="17" t="s">
        <v>137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80</v>
      </c>
      <c r="BK99" s="199">
        <f>ROUND(I99*H99,2)</f>
        <v>0</v>
      </c>
      <c r="BL99" s="17" t="s">
        <v>211</v>
      </c>
      <c r="BM99" s="198" t="s">
        <v>452</v>
      </c>
    </row>
    <row r="100" spans="1:65" s="12" customFormat="1" ht="22.9" customHeight="1">
      <c r="B100" s="171"/>
      <c r="C100" s="172"/>
      <c r="D100" s="173" t="s">
        <v>71</v>
      </c>
      <c r="E100" s="185" t="s">
        <v>337</v>
      </c>
      <c r="F100" s="185" t="s">
        <v>338</v>
      </c>
      <c r="G100" s="172"/>
      <c r="H100" s="172"/>
      <c r="I100" s="175"/>
      <c r="J100" s="186">
        <f>BK100</f>
        <v>0</v>
      </c>
      <c r="K100" s="172"/>
      <c r="L100" s="177"/>
      <c r="M100" s="178"/>
      <c r="N100" s="179"/>
      <c r="O100" s="179"/>
      <c r="P100" s="180">
        <f>P101</f>
        <v>0</v>
      </c>
      <c r="Q100" s="179"/>
      <c r="R100" s="180">
        <f>R101</f>
        <v>0</v>
      </c>
      <c r="S100" s="179"/>
      <c r="T100" s="181">
        <f>T101</f>
        <v>0</v>
      </c>
      <c r="AR100" s="182" t="s">
        <v>80</v>
      </c>
      <c r="AT100" s="183" t="s">
        <v>71</v>
      </c>
      <c r="AU100" s="183" t="s">
        <v>80</v>
      </c>
      <c r="AY100" s="182" t="s">
        <v>137</v>
      </c>
      <c r="BK100" s="184">
        <f>BK101</f>
        <v>0</v>
      </c>
    </row>
    <row r="101" spans="1:65" s="2" customFormat="1" ht="14.45" customHeight="1">
      <c r="A101" s="34"/>
      <c r="B101" s="35"/>
      <c r="C101" s="187" t="s">
        <v>178</v>
      </c>
      <c r="D101" s="187" t="s">
        <v>139</v>
      </c>
      <c r="E101" s="188" t="s">
        <v>340</v>
      </c>
      <c r="F101" s="189" t="s">
        <v>341</v>
      </c>
      <c r="G101" s="190" t="s">
        <v>210</v>
      </c>
      <c r="H101" s="191">
        <v>3.2000000000000001E-2</v>
      </c>
      <c r="I101" s="192"/>
      <c r="J101" s="193">
        <f>ROUND(I101*H101,2)</f>
        <v>0</v>
      </c>
      <c r="K101" s="189" t="s">
        <v>143</v>
      </c>
      <c r="L101" s="39"/>
      <c r="M101" s="239" t="s">
        <v>19</v>
      </c>
      <c r="N101" s="240" t="s">
        <v>43</v>
      </c>
      <c r="O101" s="241"/>
      <c r="P101" s="242">
        <f>O101*H101</f>
        <v>0</v>
      </c>
      <c r="Q101" s="242">
        <v>0</v>
      </c>
      <c r="R101" s="242">
        <f>Q101*H101</f>
        <v>0</v>
      </c>
      <c r="S101" s="242">
        <v>0</v>
      </c>
      <c r="T101" s="24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144</v>
      </c>
      <c r="AT101" s="198" t="s">
        <v>139</v>
      </c>
      <c r="AU101" s="198" t="s">
        <v>82</v>
      </c>
      <c r="AY101" s="17" t="s">
        <v>137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80</v>
      </c>
      <c r="BK101" s="199">
        <f>ROUND(I101*H101,2)</f>
        <v>0</v>
      </c>
      <c r="BL101" s="17" t="s">
        <v>144</v>
      </c>
      <c r="BM101" s="198" t="s">
        <v>453</v>
      </c>
    </row>
    <row r="102" spans="1:65" s="2" customFormat="1" ht="6.95" customHeight="1">
      <c r="A102" s="34"/>
      <c r="B102" s="47"/>
      <c r="C102" s="48"/>
      <c r="D102" s="48"/>
      <c r="E102" s="48"/>
      <c r="F102" s="48"/>
      <c r="G102" s="48"/>
      <c r="H102" s="48"/>
      <c r="I102" s="136"/>
      <c r="J102" s="48"/>
      <c r="K102" s="48"/>
      <c r="L102" s="39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sheetProtection algorithmName="SHA-512" hashValue="wprcH0K/ot3j9Bb+8l1EcSyroFZCaUWpf43gwoKnuwvVM7VMhmv4jJNn2wNxt9oOEpFHkgnBqrHeHhyfsq60Cg==" saltValue="zEbrqiGyJexz48gb9pd4Iz2BnVi1ZXOHLClhx8Exmd4YZpy60Fne0MIGe1yDcAkPm4SfuSnHpV4b7GVC0z17qw==" spinCount="100000" sheet="1" objects="1" scenarios="1" formatColumns="0" formatRows="0" autoFilter="0"/>
  <autoFilter ref="C83:K10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7" t="s">
        <v>103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82</v>
      </c>
    </row>
    <row r="4" spans="1:46" s="1" customFormat="1" ht="24.95" customHeight="1">
      <c r="B4" s="20"/>
      <c r="D4" s="105" t="s">
        <v>110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2" t="str">
        <f>'Rekapitulace stavby'!K6</f>
        <v>Zeleň s vodní komponentou v k.ú. Žehušice - aktualizace</v>
      </c>
      <c r="F7" s="363"/>
      <c r="G7" s="363"/>
      <c r="H7" s="363"/>
      <c r="I7" s="101"/>
      <c r="L7" s="20"/>
    </row>
    <row r="8" spans="1:46" s="2" customFormat="1" ht="12" customHeight="1">
      <c r="A8" s="34"/>
      <c r="B8" s="39"/>
      <c r="C8" s="34"/>
      <c r="D8" s="107" t="s">
        <v>111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454</v>
      </c>
      <c r="F9" s="365"/>
      <c r="G9" s="365"/>
      <c r="H9" s="365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4. 10. 2019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6" t="str">
        <f>'Rekapitulace stavby'!E14</f>
        <v>Vyplň údaj</v>
      </c>
      <c r="F18" s="367"/>
      <c r="G18" s="367"/>
      <c r="H18" s="367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">
        <v>33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34</v>
      </c>
      <c r="F24" s="34"/>
      <c r="G24" s="34"/>
      <c r="H24" s="34"/>
      <c r="I24" s="111" t="s">
        <v>27</v>
      </c>
      <c r="J24" s="110" t="s">
        <v>35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36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8" t="s">
        <v>19</v>
      </c>
      <c r="F27" s="368"/>
      <c r="G27" s="368"/>
      <c r="H27" s="368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2" t="s">
        <v>39</v>
      </c>
      <c r="J32" s="121" t="s">
        <v>41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42</v>
      </c>
      <c r="E33" s="107" t="s">
        <v>43</v>
      </c>
      <c r="F33" s="124">
        <f>ROUND((SUM(BE84:BE101)),  2)</f>
        <v>0</v>
      </c>
      <c r="G33" s="34"/>
      <c r="H33" s="34"/>
      <c r="I33" s="125">
        <v>0.21</v>
      </c>
      <c r="J33" s="124">
        <f>ROUND(((SUM(BE84:BE101))*I33),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44</v>
      </c>
      <c r="F34" s="124">
        <f>ROUND((SUM(BF84:BF101)),  2)</f>
        <v>0</v>
      </c>
      <c r="G34" s="34"/>
      <c r="H34" s="34"/>
      <c r="I34" s="125">
        <v>0.15</v>
      </c>
      <c r="J34" s="124">
        <f>ROUND(((SUM(BF84:BF101))*I34),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45</v>
      </c>
      <c r="F35" s="124">
        <f>ROUND((SUM(BG84:BG101)),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46</v>
      </c>
      <c r="F36" s="124">
        <f>ROUND((SUM(BH84:BH101)),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47</v>
      </c>
      <c r="F37" s="124">
        <f>ROUND((SUM(BI84:BI101)),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113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9" t="str">
        <f>E7</f>
        <v>Zeleň s vodní komponentou v k.ú. Žehušice - aktualizace</v>
      </c>
      <c r="F48" s="370"/>
      <c r="G48" s="370"/>
      <c r="H48" s="370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111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6" t="str">
        <f>E9</f>
        <v>SO-04.3 - Vegetační doprovod polních cest - následná péče v druhém roce</v>
      </c>
      <c r="F50" s="371"/>
      <c r="G50" s="371"/>
      <c r="H50" s="371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4. 10. 2019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>Atelier Fontes, s.r.o.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114</v>
      </c>
      <c r="D57" s="141"/>
      <c r="E57" s="141"/>
      <c r="F57" s="141"/>
      <c r="G57" s="141"/>
      <c r="H57" s="141"/>
      <c r="I57" s="142"/>
      <c r="J57" s="143" t="s">
        <v>115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70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116</v>
      </c>
    </row>
    <row r="60" spans="1:47" s="9" customFormat="1" ht="24.95" customHeight="1">
      <c r="B60" s="145"/>
      <c r="C60" s="146"/>
      <c r="D60" s="147" t="s">
        <v>117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118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119</v>
      </c>
      <c r="E62" s="155"/>
      <c r="F62" s="155"/>
      <c r="G62" s="155"/>
      <c r="H62" s="155"/>
      <c r="I62" s="156"/>
      <c r="J62" s="157">
        <f>J96</f>
        <v>0</v>
      </c>
      <c r="K62" s="153"/>
      <c r="L62" s="158"/>
    </row>
    <row r="63" spans="1:47" s="10" customFormat="1" ht="14.85" customHeight="1">
      <c r="B63" s="152"/>
      <c r="C63" s="153"/>
      <c r="D63" s="154" t="s">
        <v>120</v>
      </c>
      <c r="E63" s="155"/>
      <c r="F63" s="155"/>
      <c r="G63" s="155"/>
      <c r="H63" s="155"/>
      <c r="I63" s="156"/>
      <c r="J63" s="157">
        <f>J97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222</v>
      </c>
      <c r="E64" s="155"/>
      <c r="F64" s="155"/>
      <c r="G64" s="155"/>
      <c r="H64" s="155"/>
      <c r="I64" s="156"/>
      <c r="J64" s="157">
        <f>J100</f>
        <v>0</v>
      </c>
      <c r="K64" s="153"/>
      <c r="L64" s="158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122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69" t="str">
        <f>E7</f>
        <v>Zeleň s vodní komponentou v k.ú. Žehušice - aktualizace</v>
      </c>
      <c r="F74" s="370"/>
      <c r="G74" s="370"/>
      <c r="H74" s="370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111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26" t="str">
        <f>E9</f>
        <v>SO-04.3 - Vegetační doprovod polních cest - následná péče v druhém roce</v>
      </c>
      <c r="F76" s="371"/>
      <c r="G76" s="371"/>
      <c r="H76" s="371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4. 10. 2019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>Atelier Fontes, s.r.o.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123</v>
      </c>
      <c r="D83" s="162" t="s">
        <v>57</v>
      </c>
      <c r="E83" s="162" t="s">
        <v>53</v>
      </c>
      <c r="F83" s="162" t="s">
        <v>54</v>
      </c>
      <c r="G83" s="162" t="s">
        <v>124</v>
      </c>
      <c r="H83" s="162" t="s">
        <v>125</v>
      </c>
      <c r="I83" s="163" t="s">
        <v>126</v>
      </c>
      <c r="J83" s="162" t="s">
        <v>115</v>
      </c>
      <c r="K83" s="164" t="s">
        <v>127</v>
      </c>
      <c r="L83" s="165"/>
      <c r="M83" s="68" t="s">
        <v>19</v>
      </c>
      <c r="N83" s="69" t="s">
        <v>42</v>
      </c>
      <c r="O83" s="69" t="s">
        <v>128</v>
      </c>
      <c r="P83" s="69" t="s">
        <v>129</v>
      </c>
      <c r="Q83" s="69" t="s">
        <v>130</v>
      </c>
      <c r="R83" s="69" t="s">
        <v>131</v>
      </c>
      <c r="S83" s="69" t="s">
        <v>132</v>
      </c>
      <c r="T83" s="70" t="s">
        <v>133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134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</f>
        <v>0</v>
      </c>
      <c r="Q84" s="72"/>
      <c r="R84" s="168">
        <f>R85</f>
        <v>3.2000000000000001E-2</v>
      </c>
      <c r="S84" s="72"/>
      <c r="T84" s="169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116</v>
      </c>
      <c r="BK84" s="170">
        <f>BK85</f>
        <v>0</v>
      </c>
    </row>
    <row r="85" spans="1:65" s="12" customFormat="1" ht="25.9" customHeight="1">
      <c r="B85" s="171"/>
      <c r="C85" s="172"/>
      <c r="D85" s="173" t="s">
        <v>71</v>
      </c>
      <c r="E85" s="174" t="s">
        <v>135</v>
      </c>
      <c r="F85" s="174" t="s">
        <v>136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P86+P96+P100</f>
        <v>0</v>
      </c>
      <c r="Q85" s="179"/>
      <c r="R85" s="180">
        <f>R86+R96+R100</f>
        <v>3.2000000000000001E-2</v>
      </c>
      <c r="S85" s="179"/>
      <c r="T85" s="181">
        <f>T86+T96+T100</f>
        <v>0</v>
      </c>
      <c r="AR85" s="182" t="s">
        <v>80</v>
      </c>
      <c r="AT85" s="183" t="s">
        <v>71</v>
      </c>
      <c r="AU85" s="183" t="s">
        <v>72</v>
      </c>
      <c r="AY85" s="182" t="s">
        <v>137</v>
      </c>
      <c r="BK85" s="184">
        <f>BK86+BK96+BK100</f>
        <v>0</v>
      </c>
    </row>
    <row r="86" spans="1:65" s="12" customFormat="1" ht="22.9" customHeight="1">
      <c r="B86" s="171"/>
      <c r="C86" s="172"/>
      <c r="D86" s="173" t="s">
        <v>71</v>
      </c>
      <c r="E86" s="185" t="s">
        <v>80</v>
      </c>
      <c r="F86" s="185" t="s">
        <v>138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SUM(P87:P95)</f>
        <v>0</v>
      </c>
      <c r="Q86" s="179"/>
      <c r="R86" s="180">
        <f>SUM(R87:R95)</f>
        <v>3.2000000000000001E-2</v>
      </c>
      <c r="S86" s="179"/>
      <c r="T86" s="181">
        <f>SUM(T87:T95)</f>
        <v>0</v>
      </c>
      <c r="AR86" s="182" t="s">
        <v>80</v>
      </c>
      <c r="AT86" s="183" t="s">
        <v>71</v>
      </c>
      <c r="AU86" s="183" t="s">
        <v>80</v>
      </c>
      <c r="AY86" s="182" t="s">
        <v>137</v>
      </c>
      <c r="BK86" s="184">
        <f>SUM(BK87:BK95)</f>
        <v>0</v>
      </c>
    </row>
    <row r="87" spans="1:65" s="2" customFormat="1" ht="14.45" customHeight="1">
      <c r="A87" s="34"/>
      <c r="B87" s="35"/>
      <c r="C87" s="187" t="s">
        <v>80</v>
      </c>
      <c r="D87" s="187" t="s">
        <v>139</v>
      </c>
      <c r="E87" s="188" t="s">
        <v>455</v>
      </c>
      <c r="F87" s="189" t="s">
        <v>456</v>
      </c>
      <c r="G87" s="190" t="s">
        <v>202</v>
      </c>
      <c r="H87" s="191">
        <v>32</v>
      </c>
      <c r="I87" s="192"/>
      <c r="J87" s="193">
        <f>ROUND(I87*H87,2)</f>
        <v>0</v>
      </c>
      <c r="K87" s="189" t="s">
        <v>143</v>
      </c>
      <c r="L87" s="39"/>
      <c r="M87" s="194" t="s">
        <v>19</v>
      </c>
      <c r="N87" s="195" t="s">
        <v>43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144</v>
      </c>
      <c r="AT87" s="198" t="s">
        <v>139</v>
      </c>
      <c r="AU87" s="198" t="s">
        <v>82</v>
      </c>
      <c r="AY87" s="17" t="s">
        <v>137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80</v>
      </c>
      <c r="BK87" s="199">
        <f>ROUND(I87*H87,2)</f>
        <v>0</v>
      </c>
      <c r="BL87" s="17" t="s">
        <v>144</v>
      </c>
      <c r="BM87" s="198" t="s">
        <v>457</v>
      </c>
    </row>
    <row r="88" spans="1:65" s="2" customFormat="1" ht="14.45" customHeight="1">
      <c r="A88" s="34"/>
      <c r="B88" s="35"/>
      <c r="C88" s="187" t="s">
        <v>82</v>
      </c>
      <c r="D88" s="187" t="s">
        <v>139</v>
      </c>
      <c r="E88" s="188" t="s">
        <v>300</v>
      </c>
      <c r="F88" s="189" t="s">
        <v>301</v>
      </c>
      <c r="G88" s="190" t="s">
        <v>302</v>
      </c>
      <c r="H88" s="191">
        <v>9.6000000000000002E-2</v>
      </c>
      <c r="I88" s="192"/>
      <c r="J88" s="193">
        <f>ROUND(I88*H88,2)</f>
        <v>0</v>
      </c>
      <c r="K88" s="189" t="s">
        <v>143</v>
      </c>
      <c r="L88" s="39"/>
      <c r="M88" s="194" t="s">
        <v>19</v>
      </c>
      <c r="N88" s="195" t="s">
        <v>43</v>
      </c>
      <c r="O88" s="6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144</v>
      </c>
      <c r="AT88" s="198" t="s">
        <v>139</v>
      </c>
      <c r="AU88" s="198" t="s">
        <v>82</v>
      </c>
      <c r="AY88" s="17" t="s">
        <v>137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80</v>
      </c>
      <c r="BK88" s="199">
        <f>ROUND(I88*H88,2)</f>
        <v>0</v>
      </c>
      <c r="BL88" s="17" t="s">
        <v>144</v>
      </c>
      <c r="BM88" s="198" t="s">
        <v>458</v>
      </c>
    </row>
    <row r="89" spans="1:65" s="2" customFormat="1" ht="19.5">
      <c r="A89" s="34"/>
      <c r="B89" s="35"/>
      <c r="C89" s="36"/>
      <c r="D89" s="202" t="s">
        <v>156</v>
      </c>
      <c r="E89" s="36"/>
      <c r="F89" s="212" t="s">
        <v>349</v>
      </c>
      <c r="G89" s="36"/>
      <c r="H89" s="36"/>
      <c r="I89" s="108"/>
      <c r="J89" s="36"/>
      <c r="K89" s="36"/>
      <c r="L89" s="39"/>
      <c r="M89" s="213"/>
      <c r="N89" s="214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156</v>
      </c>
      <c r="AU89" s="17" t="s">
        <v>82</v>
      </c>
    </row>
    <row r="90" spans="1:65" s="13" customFormat="1" ht="11.25">
      <c r="B90" s="200"/>
      <c r="C90" s="201"/>
      <c r="D90" s="202" t="s">
        <v>150</v>
      </c>
      <c r="E90" s="203" t="s">
        <v>19</v>
      </c>
      <c r="F90" s="204" t="s">
        <v>441</v>
      </c>
      <c r="G90" s="201"/>
      <c r="H90" s="205">
        <v>9.6000000000000002E-2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150</v>
      </c>
      <c r="AU90" s="211" t="s">
        <v>82</v>
      </c>
      <c r="AV90" s="13" t="s">
        <v>82</v>
      </c>
      <c r="AW90" s="13" t="s">
        <v>31</v>
      </c>
      <c r="AX90" s="13" t="s">
        <v>80</v>
      </c>
      <c r="AY90" s="211" t="s">
        <v>137</v>
      </c>
    </row>
    <row r="91" spans="1:65" s="2" customFormat="1" ht="14.45" customHeight="1">
      <c r="A91" s="34"/>
      <c r="B91" s="35"/>
      <c r="C91" s="187" t="s">
        <v>152</v>
      </c>
      <c r="D91" s="187" t="s">
        <v>139</v>
      </c>
      <c r="E91" s="188" t="s">
        <v>351</v>
      </c>
      <c r="F91" s="189" t="s">
        <v>352</v>
      </c>
      <c r="G91" s="190" t="s">
        <v>142</v>
      </c>
      <c r="H91" s="191">
        <v>32</v>
      </c>
      <c r="I91" s="192"/>
      <c r="J91" s="193">
        <f>ROUND(I91*H91,2)</f>
        <v>0</v>
      </c>
      <c r="K91" s="189" t="s">
        <v>143</v>
      </c>
      <c r="L91" s="39"/>
      <c r="M91" s="194" t="s">
        <v>19</v>
      </c>
      <c r="N91" s="195" t="s">
        <v>43</v>
      </c>
      <c r="O91" s="6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144</v>
      </c>
      <c r="AT91" s="198" t="s">
        <v>139</v>
      </c>
      <c r="AU91" s="198" t="s">
        <v>82</v>
      </c>
      <c r="AY91" s="17" t="s">
        <v>137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80</v>
      </c>
      <c r="BK91" s="199">
        <f>ROUND(I91*H91,2)</f>
        <v>0</v>
      </c>
      <c r="BL91" s="17" t="s">
        <v>144</v>
      </c>
      <c r="BM91" s="198" t="s">
        <v>459</v>
      </c>
    </row>
    <row r="92" spans="1:65" s="2" customFormat="1" ht="14.45" customHeight="1">
      <c r="A92" s="34"/>
      <c r="B92" s="35"/>
      <c r="C92" s="229" t="s">
        <v>144</v>
      </c>
      <c r="D92" s="229" t="s">
        <v>232</v>
      </c>
      <c r="E92" s="230" t="s">
        <v>309</v>
      </c>
      <c r="F92" s="231" t="s">
        <v>310</v>
      </c>
      <c r="G92" s="232" t="s">
        <v>148</v>
      </c>
      <c r="H92" s="233">
        <v>0.16</v>
      </c>
      <c r="I92" s="234"/>
      <c r="J92" s="235">
        <f>ROUND(I92*H92,2)</f>
        <v>0</v>
      </c>
      <c r="K92" s="231" t="s">
        <v>143</v>
      </c>
      <c r="L92" s="236"/>
      <c r="M92" s="237" t="s">
        <v>19</v>
      </c>
      <c r="N92" s="238" t="s">
        <v>43</v>
      </c>
      <c r="O92" s="64"/>
      <c r="P92" s="196">
        <f>O92*H92</f>
        <v>0</v>
      </c>
      <c r="Q92" s="196">
        <v>0.2</v>
      </c>
      <c r="R92" s="196">
        <f>Q92*H92</f>
        <v>3.2000000000000001E-2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178</v>
      </c>
      <c r="AT92" s="198" t="s">
        <v>232</v>
      </c>
      <c r="AU92" s="198" t="s">
        <v>82</v>
      </c>
      <c r="AY92" s="17" t="s">
        <v>137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80</v>
      </c>
      <c r="BK92" s="199">
        <f>ROUND(I92*H92,2)</f>
        <v>0</v>
      </c>
      <c r="BL92" s="17" t="s">
        <v>144</v>
      </c>
      <c r="BM92" s="198" t="s">
        <v>460</v>
      </c>
    </row>
    <row r="93" spans="1:65" s="13" customFormat="1" ht="11.25">
      <c r="B93" s="200"/>
      <c r="C93" s="201"/>
      <c r="D93" s="202" t="s">
        <v>150</v>
      </c>
      <c r="E93" s="201"/>
      <c r="F93" s="204" t="s">
        <v>447</v>
      </c>
      <c r="G93" s="201"/>
      <c r="H93" s="205">
        <v>0.16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150</v>
      </c>
      <c r="AU93" s="211" t="s">
        <v>82</v>
      </c>
      <c r="AV93" s="13" t="s">
        <v>82</v>
      </c>
      <c r="AW93" s="13" t="s">
        <v>4</v>
      </c>
      <c r="AX93" s="13" t="s">
        <v>80</v>
      </c>
      <c r="AY93" s="211" t="s">
        <v>137</v>
      </c>
    </row>
    <row r="94" spans="1:65" s="2" customFormat="1" ht="14.45" customHeight="1">
      <c r="A94" s="34"/>
      <c r="B94" s="35"/>
      <c r="C94" s="187" t="s">
        <v>162</v>
      </c>
      <c r="D94" s="187" t="s">
        <v>139</v>
      </c>
      <c r="E94" s="188" t="s">
        <v>359</v>
      </c>
      <c r="F94" s="189" t="s">
        <v>360</v>
      </c>
      <c r="G94" s="190" t="s">
        <v>142</v>
      </c>
      <c r="H94" s="191">
        <v>301.44</v>
      </c>
      <c r="I94" s="192"/>
      <c r="J94" s="193">
        <f>ROUND(I94*H94,2)</f>
        <v>0</v>
      </c>
      <c r="K94" s="189" t="s">
        <v>143</v>
      </c>
      <c r="L94" s="39"/>
      <c r="M94" s="194" t="s">
        <v>19</v>
      </c>
      <c r="N94" s="195" t="s">
        <v>43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144</v>
      </c>
      <c r="AT94" s="198" t="s">
        <v>139</v>
      </c>
      <c r="AU94" s="198" t="s">
        <v>82</v>
      </c>
      <c r="AY94" s="17" t="s">
        <v>137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80</v>
      </c>
      <c r="BK94" s="199">
        <f>ROUND(I94*H94,2)</f>
        <v>0</v>
      </c>
      <c r="BL94" s="17" t="s">
        <v>144</v>
      </c>
      <c r="BM94" s="198" t="s">
        <v>461</v>
      </c>
    </row>
    <row r="95" spans="1:65" s="13" customFormat="1" ht="11.25">
      <c r="B95" s="200"/>
      <c r="C95" s="201"/>
      <c r="D95" s="202" t="s">
        <v>150</v>
      </c>
      <c r="E95" s="203" t="s">
        <v>19</v>
      </c>
      <c r="F95" s="204" t="s">
        <v>449</v>
      </c>
      <c r="G95" s="201"/>
      <c r="H95" s="205">
        <v>301.44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150</v>
      </c>
      <c r="AU95" s="211" t="s">
        <v>82</v>
      </c>
      <c r="AV95" s="13" t="s">
        <v>82</v>
      </c>
      <c r="AW95" s="13" t="s">
        <v>31</v>
      </c>
      <c r="AX95" s="13" t="s">
        <v>80</v>
      </c>
      <c r="AY95" s="211" t="s">
        <v>137</v>
      </c>
    </row>
    <row r="96" spans="1:65" s="12" customFormat="1" ht="22.9" customHeight="1">
      <c r="B96" s="171"/>
      <c r="C96" s="172"/>
      <c r="D96" s="173" t="s">
        <v>71</v>
      </c>
      <c r="E96" s="185" t="s">
        <v>184</v>
      </c>
      <c r="F96" s="185" t="s">
        <v>204</v>
      </c>
      <c r="G96" s="172"/>
      <c r="H96" s="172"/>
      <c r="I96" s="175"/>
      <c r="J96" s="186">
        <f>BK96</f>
        <v>0</v>
      </c>
      <c r="K96" s="172"/>
      <c r="L96" s="177"/>
      <c r="M96" s="178"/>
      <c r="N96" s="179"/>
      <c r="O96" s="179"/>
      <c r="P96" s="180">
        <f>P97</f>
        <v>0</v>
      </c>
      <c r="Q96" s="179"/>
      <c r="R96" s="180">
        <f>R97</f>
        <v>0</v>
      </c>
      <c r="S96" s="179"/>
      <c r="T96" s="181">
        <f>T97</f>
        <v>0</v>
      </c>
      <c r="AR96" s="182" t="s">
        <v>80</v>
      </c>
      <c r="AT96" s="183" t="s">
        <v>71</v>
      </c>
      <c r="AU96" s="183" t="s">
        <v>80</v>
      </c>
      <c r="AY96" s="182" t="s">
        <v>137</v>
      </c>
      <c r="BK96" s="184">
        <f>BK97</f>
        <v>0</v>
      </c>
    </row>
    <row r="97" spans="1:65" s="12" customFormat="1" ht="20.85" customHeight="1">
      <c r="B97" s="171"/>
      <c r="C97" s="172"/>
      <c r="D97" s="173" t="s">
        <v>71</v>
      </c>
      <c r="E97" s="185" t="s">
        <v>205</v>
      </c>
      <c r="F97" s="185" t="s">
        <v>206</v>
      </c>
      <c r="G97" s="172"/>
      <c r="H97" s="172"/>
      <c r="I97" s="175"/>
      <c r="J97" s="186">
        <f>BK97</f>
        <v>0</v>
      </c>
      <c r="K97" s="172"/>
      <c r="L97" s="177"/>
      <c r="M97" s="178"/>
      <c r="N97" s="179"/>
      <c r="O97" s="179"/>
      <c r="P97" s="180">
        <f>SUM(P98:P99)</f>
        <v>0</v>
      </c>
      <c r="Q97" s="179"/>
      <c r="R97" s="180">
        <f>SUM(R98:R99)</f>
        <v>0</v>
      </c>
      <c r="S97" s="179"/>
      <c r="T97" s="181">
        <f>SUM(T98:T99)</f>
        <v>0</v>
      </c>
      <c r="AR97" s="182" t="s">
        <v>80</v>
      </c>
      <c r="AT97" s="183" t="s">
        <v>71</v>
      </c>
      <c r="AU97" s="183" t="s">
        <v>82</v>
      </c>
      <c r="AY97" s="182" t="s">
        <v>137</v>
      </c>
      <c r="BK97" s="184">
        <f>SUM(BK98:BK99)</f>
        <v>0</v>
      </c>
    </row>
    <row r="98" spans="1:65" s="2" customFormat="1" ht="14.45" customHeight="1">
      <c r="A98" s="34"/>
      <c r="B98" s="35"/>
      <c r="C98" s="187" t="s">
        <v>166</v>
      </c>
      <c r="D98" s="187" t="s">
        <v>139</v>
      </c>
      <c r="E98" s="188" t="s">
        <v>366</v>
      </c>
      <c r="F98" s="189" t="s">
        <v>385</v>
      </c>
      <c r="G98" s="190" t="s">
        <v>202</v>
      </c>
      <c r="H98" s="191">
        <v>32</v>
      </c>
      <c r="I98" s="192"/>
      <c r="J98" s="193">
        <f>ROUND(I98*H98,2)</f>
        <v>0</v>
      </c>
      <c r="K98" s="189" t="s">
        <v>19</v>
      </c>
      <c r="L98" s="39"/>
      <c r="M98" s="194" t="s">
        <v>19</v>
      </c>
      <c r="N98" s="195" t="s">
        <v>43</v>
      </c>
      <c r="O98" s="64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211</v>
      </c>
      <c r="AT98" s="198" t="s">
        <v>139</v>
      </c>
      <c r="AU98" s="198" t="s">
        <v>152</v>
      </c>
      <c r="AY98" s="17" t="s">
        <v>137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7" t="s">
        <v>80</v>
      </c>
      <c r="BK98" s="199">
        <f>ROUND(I98*H98,2)</f>
        <v>0</v>
      </c>
      <c r="BL98" s="17" t="s">
        <v>211</v>
      </c>
      <c r="BM98" s="198" t="s">
        <v>462</v>
      </c>
    </row>
    <row r="99" spans="1:65" s="2" customFormat="1" ht="14.45" customHeight="1">
      <c r="A99" s="34"/>
      <c r="B99" s="35"/>
      <c r="C99" s="187" t="s">
        <v>173</v>
      </c>
      <c r="D99" s="187" t="s">
        <v>139</v>
      </c>
      <c r="E99" s="188" t="s">
        <v>372</v>
      </c>
      <c r="F99" s="189" t="s">
        <v>451</v>
      </c>
      <c r="G99" s="190" t="s">
        <v>202</v>
      </c>
      <c r="H99" s="191">
        <v>32</v>
      </c>
      <c r="I99" s="192"/>
      <c r="J99" s="193">
        <f>ROUND(I99*H99,2)</f>
        <v>0</v>
      </c>
      <c r="K99" s="189" t="s">
        <v>19</v>
      </c>
      <c r="L99" s="39"/>
      <c r="M99" s="194" t="s">
        <v>19</v>
      </c>
      <c r="N99" s="195" t="s">
        <v>43</v>
      </c>
      <c r="O99" s="64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211</v>
      </c>
      <c r="AT99" s="198" t="s">
        <v>139</v>
      </c>
      <c r="AU99" s="198" t="s">
        <v>152</v>
      </c>
      <c r="AY99" s="17" t="s">
        <v>137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80</v>
      </c>
      <c r="BK99" s="199">
        <f>ROUND(I99*H99,2)</f>
        <v>0</v>
      </c>
      <c r="BL99" s="17" t="s">
        <v>211</v>
      </c>
      <c r="BM99" s="198" t="s">
        <v>463</v>
      </c>
    </row>
    <row r="100" spans="1:65" s="12" customFormat="1" ht="22.9" customHeight="1">
      <c r="B100" s="171"/>
      <c r="C100" s="172"/>
      <c r="D100" s="173" t="s">
        <v>71</v>
      </c>
      <c r="E100" s="185" t="s">
        <v>337</v>
      </c>
      <c r="F100" s="185" t="s">
        <v>338</v>
      </c>
      <c r="G100" s="172"/>
      <c r="H100" s="172"/>
      <c r="I100" s="175"/>
      <c r="J100" s="186">
        <f>BK100</f>
        <v>0</v>
      </c>
      <c r="K100" s="172"/>
      <c r="L100" s="177"/>
      <c r="M100" s="178"/>
      <c r="N100" s="179"/>
      <c r="O100" s="179"/>
      <c r="P100" s="180">
        <f>P101</f>
        <v>0</v>
      </c>
      <c r="Q100" s="179"/>
      <c r="R100" s="180">
        <f>R101</f>
        <v>0</v>
      </c>
      <c r="S100" s="179"/>
      <c r="T100" s="181">
        <f>T101</f>
        <v>0</v>
      </c>
      <c r="AR100" s="182" t="s">
        <v>80</v>
      </c>
      <c r="AT100" s="183" t="s">
        <v>71</v>
      </c>
      <c r="AU100" s="183" t="s">
        <v>80</v>
      </c>
      <c r="AY100" s="182" t="s">
        <v>137</v>
      </c>
      <c r="BK100" s="184">
        <f>BK101</f>
        <v>0</v>
      </c>
    </row>
    <row r="101" spans="1:65" s="2" customFormat="1" ht="14.45" customHeight="1">
      <c r="A101" s="34"/>
      <c r="B101" s="35"/>
      <c r="C101" s="187" t="s">
        <v>178</v>
      </c>
      <c r="D101" s="187" t="s">
        <v>139</v>
      </c>
      <c r="E101" s="188" t="s">
        <v>340</v>
      </c>
      <c r="F101" s="189" t="s">
        <v>341</v>
      </c>
      <c r="G101" s="190" t="s">
        <v>210</v>
      </c>
      <c r="H101" s="191">
        <v>3.2000000000000001E-2</v>
      </c>
      <c r="I101" s="192"/>
      <c r="J101" s="193">
        <f>ROUND(I101*H101,2)</f>
        <v>0</v>
      </c>
      <c r="K101" s="189" t="s">
        <v>143</v>
      </c>
      <c r="L101" s="39"/>
      <c r="M101" s="239" t="s">
        <v>19</v>
      </c>
      <c r="N101" s="240" t="s">
        <v>43</v>
      </c>
      <c r="O101" s="241"/>
      <c r="P101" s="242">
        <f>O101*H101</f>
        <v>0</v>
      </c>
      <c r="Q101" s="242">
        <v>0</v>
      </c>
      <c r="R101" s="242">
        <f>Q101*H101</f>
        <v>0</v>
      </c>
      <c r="S101" s="242">
        <v>0</v>
      </c>
      <c r="T101" s="24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144</v>
      </c>
      <c r="AT101" s="198" t="s">
        <v>139</v>
      </c>
      <c r="AU101" s="198" t="s">
        <v>82</v>
      </c>
      <c r="AY101" s="17" t="s">
        <v>137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80</v>
      </c>
      <c r="BK101" s="199">
        <f>ROUND(I101*H101,2)</f>
        <v>0</v>
      </c>
      <c r="BL101" s="17" t="s">
        <v>144</v>
      </c>
      <c r="BM101" s="198" t="s">
        <v>464</v>
      </c>
    </row>
    <row r="102" spans="1:65" s="2" customFormat="1" ht="6.95" customHeight="1">
      <c r="A102" s="34"/>
      <c r="B102" s="47"/>
      <c r="C102" s="48"/>
      <c r="D102" s="48"/>
      <c r="E102" s="48"/>
      <c r="F102" s="48"/>
      <c r="G102" s="48"/>
      <c r="H102" s="48"/>
      <c r="I102" s="136"/>
      <c r="J102" s="48"/>
      <c r="K102" s="48"/>
      <c r="L102" s="39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sheetProtection algorithmName="SHA-512" hashValue="2/U4EMCm9EdriVmS/OFVqXNKWlNH0FV6h919po2udSIwYIuPTwujOFY+DqamRNTtYM9GYi0Kyxuyh1wtCFvDyQ==" saltValue="44mFrkRQjEU5Df3oZOzPdWe+t7dMWPYw6wbh4L+5DzVElOuqaByIl6zoR45fxoyNMth31rFQo0kDRe4LhRS/Lg==" spinCount="100000" sheet="1" objects="1" scenarios="1" formatColumns="0" formatRows="0" autoFilter="0"/>
  <autoFilter ref="C83:K10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SO-01 - KN 1233 Zemní práce</vt:lpstr>
      <vt:lpstr>SO-02.1 - KN 1233 Výsadby...</vt:lpstr>
      <vt:lpstr>SO-02.2 - KN 1233 Výsadby...</vt:lpstr>
      <vt:lpstr>SO-02.3 - KN 1233 Výsadby...</vt:lpstr>
      <vt:lpstr>SO-02.4 - KN 1233 Výsadby...</vt:lpstr>
      <vt:lpstr>SO-04.1 - Vegetační dopro...</vt:lpstr>
      <vt:lpstr>SO-04.2 - Vegetační dopro...</vt:lpstr>
      <vt:lpstr>SO-04.3 - Vegetační dopro...</vt:lpstr>
      <vt:lpstr>SO-04.4 - Vegetační dopro...</vt:lpstr>
      <vt:lpstr>VRN - Vedlejší rozpočtové...</vt:lpstr>
      <vt:lpstr>Pokyny pro vyplnění</vt:lpstr>
      <vt:lpstr>'Rekapitulace stavby'!Názvy_tisku</vt:lpstr>
      <vt:lpstr>'SO-01 - KN 1233 Zemní práce'!Názvy_tisku</vt:lpstr>
      <vt:lpstr>'SO-02.1 - KN 1233 Výsadby...'!Názvy_tisku</vt:lpstr>
      <vt:lpstr>'SO-02.2 - KN 1233 Výsadby...'!Názvy_tisku</vt:lpstr>
      <vt:lpstr>'SO-02.3 - KN 1233 Výsadby...'!Názvy_tisku</vt:lpstr>
      <vt:lpstr>'SO-02.4 - KN 1233 Výsadby...'!Názvy_tisku</vt:lpstr>
      <vt:lpstr>'SO-04.1 - Vegetační dopro...'!Názvy_tisku</vt:lpstr>
      <vt:lpstr>'SO-04.2 - Vegetační dopro...'!Názvy_tisku</vt:lpstr>
      <vt:lpstr>'SO-04.3 - Vegetační dopro...'!Názvy_tisku</vt:lpstr>
      <vt:lpstr>'SO-04.4 - Vegetační dopro...'!Názvy_tisku</vt:lpstr>
      <vt:lpstr>'VRN - Vedlejší rozpočtové...'!Názvy_tisku</vt:lpstr>
      <vt:lpstr>'Pokyny pro vyplnění'!Oblast_tisku</vt:lpstr>
      <vt:lpstr>'Rekapitulace stavby'!Oblast_tisku</vt:lpstr>
      <vt:lpstr>'SO-01 - KN 1233 Zemní práce'!Oblast_tisku</vt:lpstr>
      <vt:lpstr>'SO-02.1 - KN 1233 Výsadby...'!Oblast_tisku</vt:lpstr>
      <vt:lpstr>'SO-02.2 - KN 1233 Výsadby...'!Oblast_tisku</vt:lpstr>
      <vt:lpstr>'SO-02.3 - KN 1233 Výsadby...'!Oblast_tisku</vt:lpstr>
      <vt:lpstr>'SO-02.4 - KN 1233 Výsadby...'!Oblast_tisku</vt:lpstr>
      <vt:lpstr>'SO-04.1 - Vegetační dopro...'!Oblast_tisku</vt:lpstr>
      <vt:lpstr>'SO-04.2 - Vegetační dopro...'!Oblast_tisku</vt:lpstr>
      <vt:lpstr>'SO-04.3 - Vegetační dopro...'!Oblast_tisku</vt:lpstr>
      <vt:lpstr>'SO-04.4 - Vegetační dopro...'!Oblast_tisku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dcterms:created xsi:type="dcterms:W3CDTF">2020-06-23T07:38:10Z</dcterms:created>
  <dcterms:modified xsi:type="dcterms:W3CDTF">2020-06-23T07:40:47Z</dcterms:modified>
</cp:coreProperties>
</file>